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 activeTab="11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6" r:id="rId9"/>
    <sheet name="Tirhut (West)" sheetId="8" r:id="rId10"/>
    <sheet name="Darbhanga" sheetId="13" r:id="rId11"/>
    <sheet name="Saran" sheetId="14" r:id="rId12"/>
  </sheets>
  <definedNames>
    <definedName name="_xlnm._FilterDatabase" localSheetId="10" hidden="1">Darbhanga!$A$5:$V$7</definedName>
    <definedName name="_xlnm._FilterDatabase" localSheetId="3" hidden="1">Magadh!$A$6:$AB$31</definedName>
    <definedName name="_xlnm._FilterDatabase" localSheetId="5" hidden="1">Munger!$A$6:$Y$22</definedName>
    <definedName name="_xlnm._FilterDatabase" localSheetId="1" hidden="1">'Patna (East)'!$A$6:$X$13</definedName>
    <definedName name="_xlnm._FilterDatabase" localSheetId="2" hidden="1">'Patna (West)'!$A$6:$X$11</definedName>
    <definedName name="_xlnm._FilterDatabase" localSheetId="7" hidden="1">Purnea!$A$6:$Y$6</definedName>
    <definedName name="_xlnm._FilterDatabase" localSheetId="11" hidden="1">Saran!$A$6:$Y$78</definedName>
    <definedName name="_xlnm._FilterDatabase" localSheetId="8" hidden="1">'Tirhut (East)'!$A$6:$Y$66</definedName>
    <definedName name="_xlnm._FilterDatabase" localSheetId="9" hidden="1">'Tirhut (West)'!$A$6:$Y$27</definedName>
    <definedName name="_xlnm.Print_Area" localSheetId="4">Bhagalpur!$A$1:$Y$32</definedName>
    <definedName name="_xlnm.Print_Area" localSheetId="10">Darbhanga!$A$1:$Y$30</definedName>
    <definedName name="_xlnm.Print_Area" localSheetId="6">Kosi!$A$1:$Y$26</definedName>
    <definedName name="_xlnm.Print_Area" localSheetId="3">Magadh!$A$1:$AA$36</definedName>
    <definedName name="_xlnm.Print_Area" localSheetId="5">Munger!$A$1:$Y$42</definedName>
    <definedName name="_xlnm.Print_Area" localSheetId="1">'Patna (East)'!$A$1:$X$16</definedName>
    <definedName name="_xlnm.Print_Area" localSheetId="2">'Patna (West)'!$A$1:$X$14</definedName>
    <definedName name="_xlnm.Print_Area" localSheetId="7">Purnea!$A$1:$Y$34</definedName>
    <definedName name="_xlnm.Print_Area" localSheetId="11">Saran!$A$1:$Y$80</definedName>
    <definedName name="_xlnm.Print_Area" localSheetId="0">Summary!$A$1:$W$18</definedName>
    <definedName name="_xlnm.Print_Area" localSheetId="8">'Tirhut (East)'!$A$1:$Y$67</definedName>
    <definedName name="_xlnm.Print_Area" localSheetId="9">'Tirhut (West)'!$A$1:$Y$28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Munger!$5:$6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I15" i="10"/>
  <c r="H15"/>
  <c r="G15"/>
  <c r="V15"/>
  <c r="U15"/>
  <c r="T15"/>
  <c r="S15"/>
  <c r="L15"/>
  <c r="M15"/>
  <c r="N15"/>
  <c r="O15"/>
  <c r="P15"/>
  <c r="Q15"/>
  <c r="R15"/>
  <c r="K15"/>
  <c r="F15"/>
  <c r="E15"/>
  <c r="D15"/>
  <c r="O27" i="8"/>
  <c r="N27"/>
  <c r="J27"/>
  <c r="E27"/>
  <c r="E66" i="16"/>
  <c r="D14" i="10"/>
  <c r="G14" s="1"/>
  <c r="J66" i="16"/>
  <c r="F14" i="10" s="1"/>
  <c r="I14" s="1"/>
  <c r="E14"/>
  <c r="H14" s="1"/>
  <c r="V8"/>
  <c r="U8"/>
  <c r="Y8" s="1"/>
  <c r="T8"/>
  <c r="S8"/>
  <c r="L8"/>
  <c r="M8"/>
  <c r="N8"/>
  <c r="O8"/>
  <c r="P8"/>
  <c r="Q8"/>
  <c r="R8"/>
  <c r="K8"/>
  <c r="I8"/>
  <c r="H8"/>
  <c r="G8"/>
  <c r="F8"/>
  <c r="E8"/>
  <c r="D8"/>
  <c r="Y11"/>
  <c r="Y12"/>
  <c r="Y13"/>
  <c r="U7"/>
  <c r="L7"/>
  <c r="P7"/>
  <c r="I7"/>
  <c r="F7"/>
  <c r="E7"/>
  <c r="H7" s="1"/>
  <c r="D7"/>
  <c r="G7" s="1"/>
  <c r="E11" i="4"/>
  <c r="M13" i="15"/>
  <c r="S7" i="10" s="1"/>
  <c r="E13" i="15"/>
  <c r="X66" i="16"/>
  <c r="V14" i="10" s="1"/>
  <c r="W66" i="16"/>
  <c r="U14" i="10" s="1"/>
  <c r="V66" i="16"/>
  <c r="R14" i="10" s="1"/>
  <c r="U66" i="16"/>
  <c r="Q14" i="10" s="1"/>
  <c r="T66" i="16"/>
  <c r="P14" i="10" s="1"/>
  <c r="S66" i="16"/>
  <c r="O14" i="10" s="1"/>
  <c r="R66" i="16"/>
  <c r="N14" i="10" s="1"/>
  <c r="Q66" i="16"/>
  <c r="M14" i="10" s="1"/>
  <c r="P66" i="16"/>
  <c r="L14" i="10" s="1"/>
  <c r="O66" i="16"/>
  <c r="K14" i="10" s="1"/>
  <c r="N66" i="16"/>
  <c r="S14" i="10" s="1"/>
  <c r="X3" i="16"/>
  <c r="A2"/>
  <c r="W13" i="15"/>
  <c r="V7" i="10" s="1"/>
  <c r="V13" i="15"/>
  <c r="U13"/>
  <c r="R7" i="10" s="1"/>
  <c r="T13" i="15"/>
  <c r="Q7" i="10" s="1"/>
  <c r="S13" i="15"/>
  <c r="R13"/>
  <c r="O7" i="10" s="1"/>
  <c r="Q13" i="15"/>
  <c r="N7" i="10" s="1"/>
  <c r="P13" i="15"/>
  <c r="M7" i="10" s="1"/>
  <c r="O13" i="15"/>
  <c r="N13"/>
  <c r="K7" i="10" s="1"/>
  <c r="T7" s="1"/>
  <c r="J13" i="15"/>
  <c r="W3"/>
  <c r="M16" i="10"/>
  <c r="N16"/>
  <c r="O16"/>
  <c r="P16"/>
  <c r="Q16"/>
  <c r="R16"/>
  <c r="P15" i="13"/>
  <c r="L16" i="10" s="1"/>
  <c r="Q15" i="13"/>
  <c r="R15"/>
  <c r="S15"/>
  <c r="T15"/>
  <c r="U15"/>
  <c r="V15"/>
  <c r="W15"/>
  <c r="X15"/>
  <c r="Y7" i="10" l="1"/>
  <c r="Y15"/>
  <c r="J78" i="14"/>
  <c r="L31" i="7" l="1"/>
  <c r="J10" i="5" l="1"/>
  <c r="J15" i="13" l="1"/>
  <c r="D9" i="10" l="1"/>
  <c r="X78" i="14"/>
  <c r="V17" i="10" s="1"/>
  <c r="W78" i="14"/>
  <c r="U17" i="10" s="1"/>
  <c r="V78" i="14"/>
  <c r="R17" i="10" s="1"/>
  <c r="U78" i="14"/>
  <c r="Q17" i="10" s="1"/>
  <c r="T78" i="14"/>
  <c r="P17" i="10" s="1"/>
  <c r="S78" i="14"/>
  <c r="O17" i="10" s="1"/>
  <c r="R78" i="14"/>
  <c r="N17" i="10" s="1"/>
  <c r="Q78" i="14"/>
  <c r="M17" i="10" s="1"/>
  <c r="P78" i="14"/>
  <c r="L17" i="10" s="1"/>
  <c r="O78" i="14"/>
  <c r="K17" i="10" s="1"/>
  <c r="N78" i="14"/>
  <c r="S17" i="10" s="1"/>
  <c r="V16"/>
  <c r="U16"/>
  <c r="O15" i="13"/>
  <c r="K16" i="10" s="1"/>
  <c r="N15" i="13"/>
  <c r="S16" i="10" s="1"/>
  <c r="X27" i="8"/>
  <c r="W27"/>
  <c r="V27"/>
  <c r="U27"/>
  <c r="T27"/>
  <c r="S27"/>
  <c r="R27"/>
  <c r="Q27"/>
  <c r="P27"/>
  <c r="V12" i="10"/>
  <c r="U12"/>
  <c r="L12"/>
  <c r="M12"/>
  <c r="N12"/>
  <c r="O12"/>
  <c r="P12"/>
  <c r="Q12"/>
  <c r="R12"/>
  <c r="K12"/>
  <c r="E22" i="11"/>
  <c r="W11" i="4"/>
  <c r="V11"/>
  <c r="U11"/>
  <c r="T11"/>
  <c r="S11"/>
  <c r="R11"/>
  <c r="Q11"/>
  <c r="P11"/>
  <c r="O11"/>
  <c r="N11"/>
  <c r="M11"/>
  <c r="D17" i="10"/>
  <c r="G17" s="1"/>
  <c r="E78" i="14"/>
  <c r="E17" i="10" s="1"/>
  <c r="H17" s="1"/>
  <c r="F17"/>
  <c r="I17" s="1"/>
  <c r="F16"/>
  <c r="I16" s="1"/>
  <c r="F13"/>
  <c r="I13" s="1"/>
  <c r="F12"/>
  <c r="I12" s="1"/>
  <c r="F10"/>
  <c r="I10" s="1"/>
  <c r="E12"/>
  <c r="H12" s="1"/>
  <c r="D12"/>
  <c r="G12" s="1"/>
  <c r="X10" i="5"/>
  <c r="W10"/>
  <c r="V10"/>
  <c r="U10"/>
  <c r="T10"/>
  <c r="S10"/>
  <c r="R10"/>
  <c r="Q10"/>
  <c r="P10"/>
  <c r="O10"/>
  <c r="N10"/>
  <c r="S12" i="10" s="1"/>
  <c r="E10" i="5"/>
  <c r="F31" i="7"/>
  <c r="G9" i="10" l="1"/>
  <c r="T14"/>
  <c r="E16"/>
  <c r="H16" s="1"/>
  <c r="D16"/>
  <c r="G16" s="1"/>
  <c r="E15" i="13"/>
  <c r="E13" i="10" l="1"/>
  <c r="H13" s="1"/>
  <c r="E10"/>
  <c r="H10" s="1"/>
  <c r="E9"/>
  <c r="H9" s="1"/>
  <c r="Y14"/>
  <c r="D13" l="1"/>
  <c r="G13" s="1"/>
  <c r="X26" i="12"/>
  <c r="V13" i="10" s="1"/>
  <c r="W26" i="12"/>
  <c r="U13" i="10" s="1"/>
  <c r="V26" i="12"/>
  <c r="R13" i="10" s="1"/>
  <c r="U26" i="12"/>
  <c r="Q13" i="10" s="1"/>
  <c r="T26" i="12"/>
  <c r="P13" i="10" s="1"/>
  <c r="S26" i="12"/>
  <c r="O13" i="10" s="1"/>
  <c r="R26" i="12"/>
  <c r="N13" i="10" s="1"/>
  <c r="Q26" i="12"/>
  <c r="M13" i="10" s="1"/>
  <c r="P26" i="12"/>
  <c r="L13" i="10" s="1"/>
  <c r="O26" i="12"/>
  <c r="K13" i="10" s="1"/>
  <c r="N26" i="12"/>
  <c r="S13" i="10" s="1"/>
  <c r="J26" i="12"/>
  <c r="E26"/>
  <c r="D11" i="10" l="1"/>
  <c r="G11" s="1"/>
  <c r="X22" i="11"/>
  <c r="V11" i="10" s="1"/>
  <c r="W22" i="11"/>
  <c r="U11" i="10" s="1"/>
  <c r="V22" i="11"/>
  <c r="R11" i="10" s="1"/>
  <c r="U22" i="11"/>
  <c r="Q11" i="10" s="1"/>
  <c r="T22" i="11"/>
  <c r="P11" i="10" s="1"/>
  <c r="S22" i="11"/>
  <c r="O11" i="10" s="1"/>
  <c r="R22" i="11"/>
  <c r="N11" i="10" s="1"/>
  <c r="Q22" i="11"/>
  <c r="M11" i="10" s="1"/>
  <c r="P22" i="11"/>
  <c r="L11" i="10" s="1"/>
  <c r="O22" i="11"/>
  <c r="K11" i="10" s="1"/>
  <c r="N22" i="11"/>
  <c r="S11" i="10" s="1"/>
  <c r="J22" i="11"/>
  <c r="F11" i="10" s="1"/>
  <c r="I11" s="1"/>
  <c r="E11"/>
  <c r="H11" s="1"/>
  <c r="D10" l="1"/>
  <c r="X14" i="6"/>
  <c r="V10" i="10" s="1"/>
  <c r="W14" i="6"/>
  <c r="U10" i="10" s="1"/>
  <c r="V14" i="6"/>
  <c r="R10" i="10" s="1"/>
  <c r="U14" i="6"/>
  <c r="Q10" i="10" s="1"/>
  <c r="T14" i="6"/>
  <c r="P10" i="10" s="1"/>
  <c r="S14" i="6"/>
  <c r="O10" i="10" s="1"/>
  <c r="R14" i="6"/>
  <c r="N10" i="10" s="1"/>
  <c r="Q14" i="6"/>
  <c r="M10" i="10" s="1"/>
  <c r="P14" i="6"/>
  <c r="L10" i="10" s="1"/>
  <c r="O14" i="6"/>
  <c r="K10" i="10" s="1"/>
  <c r="N14" i="6"/>
  <c r="J14"/>
  <c r="E14"/>
  <c r="G10" i="10" l="1"/>
  <c r="D18"/>
  <c r="T10"/>
  <c r="S10"/>
  <c r="R31" i="7"/>
  <c r="L9" i="10" s="1"/>
  <c r="S31" i="7"/>
  <c r="M9" i="10" s="1"/>
  <c r="T31" i="7"/>
  <c r="N9" i="10" s="1"/>
  <c r="U31" i="7"/>
  <c r="O9" i="10" s="1"/>
  <c r="V31" i="7"/>
  <c r="P9" i="10" s="1"/>
  <c r="W31" i="7"/>
  <c r="Q9" i="10" s="1"/>
  <c r="X31" i="7"/>
  <c r="R9" i="10" s="1"/>
  <c r="Y31" i="7"/>
  <c r="U9" i="10" s="1"/>
  <c r="Z31" i="7"/>
  <c r="V9" i="10" s="1"/>
  <c r="Q31" i="7"/>
  <c r="K9" i="10" s="1"/>
  <c r="P31" i="7"/>
  <c r="S9" i="10" s="1"/>
  <c r="F9"/>
  <c r="I9" s="1"/>
  <c r="J11" i="4"/>
  <c r="Y10" i="10" l="1"/>
  <c r="T17"/>
  <c r="Y17" s="1"/>
  <c r="A2" i="14"/>
  <c r="A2" i="7"/>
  <c r="A2" i="13"/>
  <c r="A2" i="8"/>
  <c r="A2" i="12" l="1"/>
  <c r="A2" i="5"/>
  <c r="A2" i="11"/>
  <c r="A2" i="6"/>
  <c r="H18" i="10"/>
  <c r="I18" l="1"/>
  <c r="L18"/>
  <c r="T9"/>
  <c r="Y9" s="1"/>
  <c r="T12"/>
  <c r="J18"/>
  <c r="W3" i="14"/>
  <c r="X3" i="13"/>
  <c r="W3" i="12"/>
  <c r="W3" i="11"/>
  <c r="X3" i="8"/>
  <c r="W3" i="5"/>
  <c r="X3" i="6"/>
  <c r="Z3" i="7"/>
  <c r="W3" i="4"/>
  <c r="T11" i="10" l="1"/>
  <c r="G18"/>
  <c r="E18"/>
  <c r="S18"/>
  <c r="M18"/>
  <c r="Q18"/>
  <c r="O18"/>
  <c r="F18"/>
  <c r="R18"/>
  <c r="P18"/>
  <c r="N18"/>
  <c r="U18"/>
  <c r="K18"/>
  <c r="V18"/>
  <c r="T13"/>
  <c r="T16"/>
  <c r="Y16" s="1"/>
  <c r="T18" l="1"/>
  <c r="Y18" s="1"/>
</calcChain>
</file>

<file path=xl/sharedStrings.xml><?xml version="1.0" encoding="utf-8"?>
<sst xmlns="http://schemas.openxmlformats.org/spreadsheetml/2006/main" count="1045" uniqueCount="600">
  <si>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</si>
  <si>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</si>
  <si>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</si>
  <si>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</si>
  <si>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</si>
  <si>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</si>
  <si>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</si>
  <si>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</si>
  <si>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</si>
  <si>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</si>
  <si>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</si>
  <si>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</si>
  <si>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</si>
  <si>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</si>
  <si>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</si>
  <si>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</si>
  <si>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</si>
  <si>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</si>
  <si>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</si>
  <si>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</si>
  <si>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</si>
  <si>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</si>
  <si>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</si>
  <si>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</si>
  <si>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</si>
  <si>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</si>
  <si>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</si>
  <si>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</si>
  <si>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</si>
  <si>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</si>
  <si>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</si>
  <si>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</si>
  <si>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</si>
  <si>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</si>
  <si>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</si>
  <si>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</si>
  <si>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</si>
  <si>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</si>
  <si>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</si>
  <si>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</si>
  <si>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</si>
  <si>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</si>
  <si>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</si>
  <si>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>Name &amp; contact no. of EE :-Surendra Kumar (9939599803), AE :- M.K.Pandey (9835806534), &amp; Rajiv Kr. (8986897214)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</si>
  <si>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</si>
  <si>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</si>
  <si>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</si>
  <si>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</si>
  <si>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</si>
  <si>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</si>
  <si>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</si>
  <si>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</si>
  <si>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</si>
  <si>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</si>
  <si>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</si>
  <si>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</si>
  <si>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iVuk</t>
  </si>
  <si>
    <t>cDlj</t>
  </si>
  <si>
    <t>15 Months</t>
  </si>
  <si>
    <t>Total No. of Schools</t>
  </si>
  <si>
    <t xml:space="preserve">Advance Amount   (in Lac) </t>
  </si>
  <si>
    <t>Estimated Amount   (in Lac)</t>
  </si>
  <si>
    <t>Agency's Address &amp; Mobile No.</t>
  </si>
  <si>
    <t>csxwljk;</t>
  </si>
  <si>
    <t>y[khljk;</t>
  </si>
  <si>
    <t>eqt¶Qjiqj</t>
  </si>
  <si>
    <t>lhrke&lt;+h</t>
  </si>
  <si>
    <t>njHkaxk</t>
  </si>
  <si>
    <t>leLrhiqj</t>
  </si>
  <si>
    <t>lkj.k</t>
  </si>
  <si>
    <t>Nalanda</t>
  </si>
  <si>
    <t>Patna</t>
  </si>
  <si>
    <t>uxj</t>
  </si>
  <si>
    <t>Gaya</t>
  </si>
  <si>
    <t>Nawada</t>
  </si>
  <si>
    <t>Jehanabad</t>
  </si>
  <si>
    <t>Agency Address and Mobile No</t>
  </si>
  <si>
    <t>Aurangabad</t>
  </si>
  <si>
    <t>Name of the Block</t>
  </si>
  <si>
    <t>pfd;k</t>
  </si>
  <si>
    <t>rqjdkSfy;k</t>
  </si>
  <si>
    <t>dksVok</t>
  </si>
  <si>
    <t>esglh</t>
  </si>
  <si>
    <t>fpjS;k</t>
  </si>
  <si>
    <t>vjsjkt</t>
  </si>
  <si>
    <t>&lt;+kdk</t>
  </si>
  <si>
    <t>dY;k.kiqj</t>
  </si>
  <si>
    <t>fldVk</t>
  </si>
  <si>
    <t>cFkukgk</t>
  </si>
  <si>
    <t>cktiÍh</t>
  </si>
  <si>
    <t>csylaM</t>
  </si>
  <si>
    <t>jhxk</t>
  </si>
  <si>
    <t>lqjlaM</t>
  </si>
  <si>
    <t>eq'kgjh</t>
  </si>
  <si>
    <t>f'kokthuxj</t>
  </si>
  <si>
    <t>Land not available</t>
  </si>
  <si>
    <t>Retender</t>
  </si>
  <si>
    <t>Date of LOA</t>
  </si>
  <si>
    <t>Name &amp; contact no. of EE : Satish Prasad (8987263065), AE (Patna &amp; Nalanda):- S.Tiwari  (9431495949), AE (Bhojpur):- Rama Shanker Prasad (9431492761), AE (Buxar):- Atul Kr. Burnwal (9835658494) &amp; AE (Rohtas &amp; Kaimur):- Vijay Prasad Singh (9431041889)</t>
  </si>
  <si>
    <t>Name &amp; contact no. of EE :- Rajiv Ranjan (9234271071), AE :-  Mallu Singh (9835471249/ 9471211134), AE :- Helal Ahmad (9771081441), AE :- Benaik Prasad (9431420392)</t>
  </si>
  <si>
    <t>Name &amp; contact no. of EE :- Manjo Kumar Pandey (9661818750) , AE :- Umesh Kumar  (8986493581) &amp; A.E.:- Madan Mohan Kumar (9431413291)</t>
  </si>
  <si>
    <t>Drawing not available</t>
  </si>
  <si>
    <t>Asiana Contractor Pvt. Ltd.-9431088485</t>
  </si>
  <si>
    <t>Aggrement  No &amp; date</t>
  </si>
  <si>
    <t>HSS-1</t>
  </si>
  <si>
    <t>Mahant Hanuman Saran Higher Secondary School, Rajapur, Mainpura</t>
  </si>
  <si>
    <t>KRISHNA KUMAR-9934252394</t>
  </si>
  <si>
    <t>HSS-2</t>
  </si>
  <si>
    <t xml:space="preserve">Sri Sunder Devi  Higher Secondary School, Rupas Mahaji, </t>
  </si>
  <si>
    <t xml:space="preserve">BHAWANI BUILDCON   AND PROJECT PVT LTD
9835287922
</t>
  </si>
  <si>
    <t>HSS-3</t>
  </si>
  <si>
    <t>Buxar</t>
  </si>
  <si>
    <t xml:space="preserve"> High School, Chausa</t>
  </si>
  <si>
    <t>MS ANANYA CONSTRUCTION -9334745882</t>
  </si>
  <si>
    <t>HSS-4</t>
  </si>
  <si>
    <t>Girl's High School, Chaugain</t>
  </si>
  <si>
    <t>Mahnar Infratech Pvt.Ltd -9334383960</t>
  </si>
  <si>
    <t>1 Year</t>
  </si>
  <si>
    <t>HSS-5</t>
  </si>
  <si>
    <t xml:space="preserve"> High School G.M.K, Islampur</t>
  </si>
  <si>
    <t>M/S K.D. Company 9431497838   (01.06.2012)</t>
  </si>
  <si>
    <t xml:space="preserve"> High School, Khudaganj</t>
  </si>
  <si>
    <t>Progress Report for the construction of HSS ( Sanc. Year 2012 - 13 )</t>
  </si>
  <si>
    <t>H.S.S- 88</t>
  </si>
  <si>
    <t xml:space="preserve">vk;Z dU;k mPp fo|ky;] u;k Vksyk </t>
  </si>
  <si>
    <t>H.S.S-106</t>
  </si>
  <si>
    <t>MqejkaWo</t>
  </si>
  <si>
    <t>eŒmŒckfydk mPp fo|ky;] Mqejk¡o</t>
  </si>
  <si>
    <t>JITENDRA KUMAR SINGH, BUXAR</t>
  </si>
  <si>
    <t>Patna Sadar</t>
  </si>
  <si>
    <t>Bakhtiyaarpur</t>
  </si>
  <si>
    <t>Chausa</t>
  </si>
  <si>
    <t xml:space="preserve">Progress report for the construction of Higher Secondary School (Sanctioned Year 2012-13)                          </t>
  </si>
  <si>
    <t>Modanganj</t>
  </si>
  <si>
    <t>High School, Okari</t>
  </si>
  <si>
    <t>Ramjee Prasad  9334489874</t>
  </si>
  <si>
    <t>Zila School, Gaya</t>
  </si>
  <si>
    <t>Sanjeet kumar 9304368289</t>
  </si>
  <si>
    <t>Gandhi High School, Sewtar</t>
  </si>
  <si>
    <t>High School, Chakwai</t>
  </si>
  <si>
    <t>High School, kutri</t>
  </si>
  <si>
    <t>Project Girl's High School, Pakaribarawan</t>
  </si>
  <si>
    <t>Inter School, Meskaur</t>
  </si>
  <si>
    <t>Pankaj Kumar 933445721</t>
  </si>
  <si>
    <t>High School, Medhukuri</t>
  </si>
  <si>
    <t>High School, Biju Bigha</t>
  </si>
  <si>
    <t>Inter School, Narhat</t>
  </si>
  <si>
    <t>Baijnath Nirman India Pvt. Ltd., Vill- Dihuri, P.O- Malwan, P.S- Khudwan,                  Distt.- Aurangabad, Bihar. 9939911835        (08/06/2012)</t>
  </si>
  <si>
    <t>Inter School, Laund</t>
  </si>
  <si>
    <t>High School, Narpur Pakaria</t>
  </si>
  <si>
    <t>High School, Targir</t>
  </si>
  <si>
    <t>Project Girl's High School, Akbarpur</t>
  </si>
  <si>
    <t>Shri Chandra Mouleshwar</t>
  </si>
  <si>
    <t>High School, Shahpur</t>
  </si>
  <si>
    <t>Arwal</t>
  </si>
  <si>
    <t>karpi</t>
  </si>
  <si>
    <t>High School, Kinjar</t>
  </si>
  <si>
    <t>Kaushlendra kumar  8409113501</t>
  </si>
  <si>
    <t>High School, Sahar Telpa</t>
  </si>
  <si>
    <t>High School, Anandpur</t>
  </si>
  <si>
    <t>High School, Dumri</t>
  </si>
  <si>
    <t>High School, Pathraur Dewhara</t>
  </si>
  <si>
    <t>Nilesh kumar 8294888140</t>
  </si>
  <si>
    <t>Not alloted</t>
  </si>
  <si>
    <t>HSS-15</t>
  </si>
  <si>
    <t>Banka</t>
  </si>
  <si>
    <t>Baunsi</t>
  </si>
  <si>
    <t>LND HS Baunsi</t>
  </si>
  <si>
    <t>Bricks Liner</t>
  </si>
  <si>
    <t>Rajoun</t>
  </si>
  <si>
    <t>Pro.GHS Dhoni</t>
  </si>
  <si>
    <t>Chandan</t>
  </si>
  <si>
    <t>Pro.GHS Chandan</t>
  </si>
  <si>
    <t>HSS-16</t>
  </si>
  <si>
    <t>Katoriya</t>
  </si>
  <si>
    <t>ASS.HS Kharhara</t>
  </si>
  <si>
    <t>Binod Kr. Singh</t>
  </si>
  <si>
    <t>20.02.14</t>
  </si>
  <si>
    <t>Govt.HS Katoriya</t>
  </si>
  <si>
    <t>Pro.GHS Katoriya</t>
  </si>
  <si>
    <t>HSS-17</t>
  </si>
  <si>
    <t>Jamui</t>
  </si>
  <si>
    <t>Government  High School, Lathlath</t>
  </si>
  <si>
    <t>BRAJESH   KUMAR   SINGH-9939622814</t>
  </si>
  <si>
    <t>HSS-18</t>
  </si>
  <si>
    <t>Munger</t>
  </si>
  <si>
    <t>Baijnath Girl's High School, Munger</t>
  </si>
  <si>
    <t>RAJENDRA PRASAD YADAV-7765903650</t>
  </si>
  <si>
    <t>N.C Ghosh Girl's High School, Jamalpur</t>
  </si>
  <si>
    <t>HSS-19</t>
  </si>
  <si>
    <t>High School, Sardha</t>
  </si>
  <si>
    <t>Adarsh High School, Ghorgha</t>
  </si>
  <si>
    <t>HSS-20</t>
  </si>
  <si>
    <t>Khagaria</t>
  </si>
  <si>
    <t>Shiv Maha High School, Chautham</t>
  </si>
  <si>
    <t>Deep Nara Ram Krishna High School, Vasua Koyla</t>
  </si>
  <si>
    <t>C. S High School, Mandar</t>
  </si>
  <si>
    <t>H.S.S- 96</t>
  </si>
  <si>
    <t>ijcŸkk</t>
  </si>
  <si>
    <t>Jh d`".k mPp fo|ky;] u;kxk¡o</t>
  </si>
  <si>
    <t>H.S.S-105</t>
  </si>
  <si>
    <t>fogV</t>
  </si>
  <si>
    <t>ohŒ,lŒ,lŒ dkSysft,V] csxwljk;</t>
  </si>
  <si>
    <t>H.S.S-107</t>
  </si>
  <si>
    <t>cMfg;k</t>
  </si>
  <si>
    <t>jketkudh jke/ku flag dU;k mŒfoŒ] oMfg;k</t>
  </si>
  <si>
    <t>pkUu</t>
  </si>
  <si>
    <t>vkjŒyky pkuu mPp fo|ky;] yk[kkspd</t>
  </si>
  <si>
    <t>mPp fo|ky; iqjkuh cktkj] y[khljk;</t>
  </si>
  <si>
    <t>lq;Zx&lt;+k</t>
  </si>
  <si>
    <t>?kkslSB mPp fo|ky;] ihjhcktkj</t>
  </si>
  <si>
    <t>mPp fo|ky; ujksRreiqj] dtjk</t>
  </si>
  <si>
    <t>MS DAYARAM SINGH, BEGUSARAI, 9801031299</t>
  </si>
  <si>
    <t>HSS-21</t>
  </si>
  <si>
    <t>Purnia</t>
  </si>
  <si>
    <t>Rajkiya Girl's High School, Purnia</t>
  </si>
  <si>
    <t>BIRENDRA                KUMAR       SINGH, KATIHAR,9473440405</t>
  </si>
  <si>
    <t>HSS-22</t>
  </si>
  <si>
    <t>Katihar</t>
  </si>
  <si>
    <t xml:space="preserve"> Gyanda High School, Roshna, Pranpur</t>
  </si>
  <si>
    <t>Umakant Singh-9431096239</t>
  </si>
  <si>
    <t>Project Girl's High School, Bastaul, Pranpur</t>
  </si>
  <si>
    <t>HSS-23</t>
  </si>
  <si>
    <t xml:space="preserve"> Project Girl's High School, Korha</t>
  </si>
  <si>
    <t>ASHOK KUMAR-9431096238</t>
  </si>
  <si>
    <t xml:space="preserve"> Project Girl's High School, Falka</t>
  </si>
  <si>
    <t>HSS-24</t>
  </si>
  <si>
    <t xml:space="preserve"> Project Girl's High School, Kumhri, Kadwan</t>
  </si>
  <si>
    <t xml:space="preserve"> Project Girl's High School, Barsoi</t>
  </si>
  <si>
    <t xml:space="preserve"> Project Girl's High School, Ajamnagar</t>
  </si>
  <si>
    <t>HSS-25</t>
  </si>
  <si>
    <t>High School, Abadpur</t>
  </si>
  <si>
    <t>A.L. High School, Sonali</t>
  </si>
  <si>
    <t>High School, Salmari</t>
  </si>
  <si>
    <t>HSS-26</t>
  </si>
  <si>
    <t>Jageshwer High School, Grubazar</t>
  </si>
  <si>
    <t xml:space="preserve"> High School, B. Balrampur</t>
  </si>
  <si>
    <t>Shiv Na. Sarvoday High School, Bareta</t>
  </si>
  <si>
    <t>HSS-27</t>
  </si>
  <si>
    <t>Kishanganj</t>
  </si>
  <si>
    <t>N. A. High School, Bishanpur</t>
  </si>
  <si>
    <t>MD SHAFIQUE ALAM-9431259842</t>
  </si>
  <si>
    <t>Girl's High School, Kishanganj</t>
  </si>
  <si>
    <t>HSS-28</t>
  </si>
  <si>
    <t xml:space="preserve"> High School, Bishanpur</t>
  </si>
  <si>
    <t>National High School, Kishanganj</t>
  </si>
  <si>
    <t>HSS-30</t>
  </si>
  <si>
    <t>Muzaffarpur</t>
  </si>
  <si>
    <t>B. B. Collagiate, Muzaffarpur</t>
  </si>
  <si>
    <t>Amit Kumar Shahi -9835280982</t>
  </si>
  <si>
    <t>HSS-31</t>
  </si>
  <si>
    <t>Vaishali</t>
  </si>
  <si>
    <t>Government  High School, Goraul</t>
  </si>
  <si>
    <t>Anil Kumar-9931044826</t>
  </si>
  <si>
    <t>Government  High School, Sarsai Fatehpur</t>
  </si>
  <si>
    <t>HSS-32</t>
  </si>
  <si>
    <t>Sitamarhi</t>
  </si>
  <si>
    <t>Kamla Girl's High School, Dumra</t>
  </si>
  <si>
    <t>RAJEEV KUMAR. DUMRA, SITAMARHI,9199022302</t>
  </si>
  <si>
    <t>Lakshmi High School, Sitamarhi</t>
  </si>
  <si>
    <t>M.R.D. Girl's High School,Sitamarhi</t>
  </si>
  <si>
    <t>HSS-33</t>
  </si>
  <si>
    <t xml:space="preserve"> S. R. High School, Bariyarpur </t>
  </si>
  <si>
    <t>M/S Galaxce-9431067656</t>
  </si>
  <si>
    <t>HSS-34</t>
  </si>
  <si>
    <t>Rajesh Kumar-9931490405</t>
  </si>
  <si>
    <t>Jauharimal High School, Bairgania</t>
  </si>
  <si>
    <t>HSS-35</t>
  </si>
  <si>
    <t>Praject Girl's High School, Sasaula Sabha</t>
  </si>
  <si>
    <t>Rabindra Singh</t>
  </si>
  <si>
    <t xml:space="preserve"> Saryu High School, Sursand</t>
  </si>
  <si>
    <t>V. R Sahi Girl's High School, Sursand</t>
  </si>
  <si>
    <t>HSS-36</t>
  </si>
  <si>
    <t>Shree Gandhi High School, Parihar</t>
  </si>
  <si>
    <t>High School, Koiriya Pipra</t>
  </si>
  <si>
    <t>Praject Girl's High School, Gorhari</t>
  </si>
  <si>
    <t>HSS-37</t>
  </si>
  <si>
    <t>Shree Sutha High School, Balha</t>
  </si>
  <si>
    <t>HSS-38</t>
  </si>
  <si>
    <t>HSS-39</t>
  </si>
  <si>
    <t>High School, Sonbarsa</t>
  </si>
  <si>
    <t xml:space="preserve"> Project Girl's High School, Bhutahi</t>
  </si>
  <si>
    <t>Ja. High School, Bhutahi</t>
  </si>
  <si>
    <t>HSS-40</t>
  </si>
  <si>
    <t xml:space="preserve"> Project Girl's High School, Majhaulia State</t>
  </si>
  <si>
    <t>RAJEEV KUMAR.; DUMRA, SITAMARHI,9199022302</t>
  </si>
  <si>
    <t xml:space="preserve"> Project Girl's High School, Manik Chowk</t>
  </si>
  <si>
    <t>HSS-41</t>
  </si>
  <si>
    <t xml:space="preserve">Sitamarhi </t>
  </si>
  <si>
    <t>AA. High School, Madhaul</t>
  </si>
  <si>
    <t>M. High School, Tilaktajpur</t>
  </si>
  <si>
    <t>HSS-42</t>
  </si>
  <si>
    <t xml:space="preserve"> High School, Bela Shanti Kutir</t>
  </si>
  <si>
    <t>ABHAY KUMAR SINGH,BRAHMAUL SIRSI NANPUR SITAMARHI</t>
  </si>
  <si>
    <t>Project Girl's High School, Bahela Jahidpur</t>
  </si>
  <si>
    <t>HSS-43</t>
  </si>
  <si>
    <t xml:space="preserve"> High School, Choraut</t>
  </si>
  <si>
    <t>Malti Singh-9931123641</t>
  </si>
  <si>
    <t>L. M. High School, Pupri</t>
  </si>
  <si>
    <t>H.S.S- 70</t>
  </si>
  <si>
    <t>lksucjlk</t>
  </si>
  <si>
    <t>mPp fo|ky;] flagokfguh</t>
  </si>
  <si>
    <t>mPp fo|ky;] t;uxj</t>
  </si>
  <si>
    <t>H.S.S- 71</t>
  </si>
  <si>
    <t>mPp fo|ky;] cFkukgk</t>
  </si>
  <si>
    <t>mPp fo|ky;] iqjufg;k</t>
  </si>
  <si>
    <t>mPp fo|ky;] ;ksxokukcktkj</t>
  </si>
  <si>
    <t>H.S.S- 72</t>
  </si>
  <si>
    <t>ifjgkj</t>
  </si>
  <si>
    <t>mPp fo|ky;] Hkhlok cktkj</t>
  </si>
  <si>
    <t>mPp fo|ky;] [kSjok fo".kqiqj</t>
  </si>
  <si>
    <t>H.S.S- 73</t>
  </si>
  <si>
    <t>:Uuh lSniqj</t>
  </si>
  <si>
    <t>mPp fo|ky;] eksjlaM+</t>
  </si>
  <si>
    <t>mPp fo|ky;] fo".kqiqj oklqnso</t>
  </si>
  <si>
    <t>H.S.S- 74</t>
  </si>
  <si>
    <t>mPp fo|ky;] pankSyh</t>
  </si>
  <si>
    <t>mPp fo|ky;] csylaM+</t>
  </si>
  <si>
    <t>H.S.S- 75</t>
  </si>
  <si>
    <t>ukuiqj</t>
  </si>
  <si>
    <t>mPp fo|ky;] jk;iqj</t>
  </si>
  <si>
    <t>mPp fo|ky;] tkuhiqj</t>
  </si>
  <si>
    <t>H.S.S- 76</t>
  </si>
  <si>
    <t>cks[kM+k</t>
  </si>
  <si>
    <t>mPp fo|ky;] [kM+dk</t>
  </si>
  <si>
    <t>SANJAY                         KUMAR, LAHERIASARAI, DARBHANGA, 8521954601</t>
  </si>
  <si>
    <t>H.S.S- 77</t>
  </si>
  <si>
    <t>mPp fo|ky;] okpksiÍh ujgk</t>
  </si>
  <si>
    <t>H.S.S- 78</t>
  </si>
  <si>
    <t>estjxat</t>
  </si>
  <si>
    <t>mPp fo|ky;] estjxat</t>
  </si>
  <si>
    <t>MANOHAR                        KUMAR, MEJORGANJ, DIST. - SITAMARHI,9430218256</t>
  </si>
  <si>
    <t>mPp fo|ky;] eM+ik fljiky</t>
  </si>
  <si>
    <t>H.S.S- 79</t>
  </si>
  <si>
    <t>lqIih</t>
  </si>
  <si>
    <t>mPp fo|ky;] lqIih</t>
  </si>
  <si>
    <t>H.S.S- 80</t>
  </si>
  <si>
    <t>mPp fo|ky;] oHkuxkok¡</t>
  </si>
  <si>
    <t xml:space="preserve">mPp fo|ky;] jsoklh </t>
  </si>
  <si>
    <t>mPp fo|ky;] lgcktiqj [kjlku</t>
  </si>
  <si>
    <t>H.S.S- 81</t>
  </si>
  <si>
    <t xml:space="preserve">deynkl ckfydk mPp fo|ky;] lqjlM </t>
  </si>
  <si>
    <t>PRAVEEN KUMAR,,DUMRA SITAMARHI,9430973025</t>
  </si>
  <si>
    <t>mPp fo|ky;] j/kkmj</t>
  </si>
  <si>
    <t xml:space="preserve">mPp fo|ky;] ekus'oj LFkku  </t>
  </si>
  <si>
    <t>H.S.S- 82</t>
  </si>
  <si>
    <t>pksjkSr</t>
  </si>
  <si>
    <t>mPp fo|ky;] cjjh csgVk</t>
  </si>
  <si>
    <t>H.S.S- 83</t>
  </si>
  <si>
    <t>mPp fo|ky;] tekykckn</t>
  </si>
  <si>
    <t>SHARDA CONSTRUCTION,PATNA , 9709400379</t>
  </si>
  <si>
    <t>DOLPHIN CONTRACTORS AND ENGINEERS PVT LTD, DANAPUR CANTT, PATNA. 9835464364</t>
  </si>
  <si>
    <t>MANOHAR KUMAR, MEJORGANJ, DIST.- SITAMARHI, 9430218256</t>
  </si>
  <si>
    <t>MALTI INFRASTRUCTURE PRIVATE LIMITED, Phulwarisarif, Patna-801505, 9471238807</t>
  </si>
  <si>
    <t>HARI SHANKAR PRASAD, MINAPUR DIST MUZAFFARPUR, 9939363702</t>
  </si>
  <si>
    <t>PRINCE INFRA TECH PRIVATE LIMITED, PATLIPUTRA, 9431017667 / 9304812067</t>
  </si>
  <si>
    <t xml:space="preserve">Manohar Kumar, AT+P.O.- Dumari Kala,
  P.S.- Mejorganj, Distt.- Sitamarhi,
  Bihar.
</t>
  </si>
  <si>
    <t>H.S.S- 95</t>
  </si>
  <si>
    <t>iŒ pEikj.k</t>
  </si>
  <si>
    <t>vkn'kZ mPp fo|ky;] nq[khNkij</t>
  </si>
  <si>
    <t>igokjh ;kno mPp fo|ky;] txUukFkiqj</t>
  </si>
  <si>
    <t>H.S.S- 99</t>
  </si>
  <si>
    <t>iqohZ pEikj.k</t>
  </si>
  <si>
    <t>?kksM+klkgu</t>
  </si>
  <si>
    <t>mPp fo|ky;] Hkssyok lfdZy</t>
  </si>
  <si>
    <t>mPp fo|ky;] ?kksM+klkgu</t>
  </si>
  <si>
    <t>H.S.S- 100</t>
  </si>
  <si>
    <t>dU;k mPp fo|ky;] djeok</t>
  </si>
  <si>
    <t>vyila[;d mPp fo|ky;] [kSjok</t>
  </si>
  <si>
    <t>idMhn;ky</t>
  </si>
  <si>
    <t>mPp fo|ky;] pSrk</t>
  </si>
  <si>
    <t>mPp fo|ky;] cM+dkxk¡o</t>
  </si>
  <si>
    <t>H.S.S- 101</t>
  </si>
  <si>
    <t>mPp fo|ky;] ePNjxk¡ok</t>
  </si>
  <si>
    <t>mPp fo|ky;] Hkqifriqj</t>
  </si>
  <si>
    <t>H.S.S- 102</t>
  </si>
  <si>
    <t>mPp fo|ky;] rsuqvk</t>
  </si>
  <si>
    <t>chŒ,yŒ,lŒihŒ mPp fo|ky;] pfd;k</t>
  </si>
  <si>
    <t>mPp fo|ky;] ckykdksBh</t>
  </si>
  <si>
    <t>H.S.S- 103</t>
  </si>
  <si>
    <t>txUukFk mPp fo|ky;]fpjS;k</t>
  </si>
  <si>
    <t>mPp fo|ky;] fljkSuk</t>
  </si>
  <si>
    <t>e/kqcu</t>
  </si>
  <si>
    <t>mPp fo|ky;] e/kqcu</t>
  </si>
  <si>
    <t>H.S.S- 104</t>
  </si>
  <si>
    <t>mPp fo|ky;] eykgh</t>
  </si>
  <si>
    <t>ALOK KUMAR., EAST CHAMPARAN,9631044077</t>
  </si>
  <si>
    <t>ikoZrh dU;k mPp fo|ky;] vjsjkt</t>
  </si>
  <si>
    <t>mPp fo|ky;] rqjdkSfy;k</t>
  </si>
  <si>
    <t>PRINCE INFRA TECH PRIVATE LIMITED, PATNA, 9431017667 / 9304812067</t>
  </si>
  <si>
    <t>KESHAV KUMAR KESHRI, EAST CHAMPARAN, 7779830772</t>
  </si>
  <si>
    <t>RADHA DEVI,- EAST CHAMPARAN, BIHAR.,9471886673</t>
  </si>
  <si>
    <t>HSS-44</t>
  </si>
  <si>
    <t>Darbhanga</t>
  </si>
  <si>
    <t xml:space="preserve"> </t>
  </si>
  <si>
    <t xml:space="preserve">  High School, Mahinam Pohaddi</t>
  </si>
  <si>
    <t>MADHAV CONSTRUCTION,DARBHANGA,9835288951, 9234460951</t>
  </si>
  <si>
    <t>H.S.S- 91</t>
  </si>
  <si>
    <t>fo|kifr uxj</t>
  </si>
  <si>
    <t>fo|kifr uxj mPp fo|ky; em ckftriqj</t>
  </si>
  <si>
    <t>MS      REETA RANJAN,KUDHANI, MUZAFFARPUR,9162406190</t>
  </si>
  <si>
    <t>H.S.S- 92</t>
  </si>
  <si>
    <t>foHkwfriqj</t>
  </si>
  <si>
    <t>mPp fo|ky;] pdgcho foHkwfriqj</t>
  </si>
  <si>
    <t>H.S.S- 93</t>
  </si>
  <si>
    <t>xk¡/kh Lekjd nkŒ mPp fo|ky;] oYyhiqj</t>
  </si>
  <si>
    <t>H.S.S-108</t>
  </si>
  <si>
    <t>mPp fo|ky;] uoknk</t>
  </si>
  <si>
    <t>DEVENDRA AND DEVENDRA INFRASTRUCTURE PRIVATE LIMITED,PATNA.,9304417600</t>
  </si>
  <si>
    <t>fojkSy</t>
  </si>
  <si>
    <t>mPp fo|ky;] cank] fcjkSy</t>
  </si>
  <si>
    <t>csuhiqj</t>
  </si>
  <si>
    <t>mPp fo|ky;] csgsM+k ouhiqj</t>
  </si>
  <si>
    <t>HSS-45</t>
  </si>
  <si>
    <t>Siwan</t>
  </si>
  <si>
    <t xml:space="preserve"> High School, Ander </t>
  </si>
  <si>
    <t>Arbind Singh-9801721172</t>
  </si>
  <si>
    <t xml:space="preserve"> M. S. High School Cum Inter Collage, Husainganj</t>
  </si>
  <si>
    <t>Kishan Majdur High School, Tari</t>
  </si>
  <si>
    <t>HSS-46</t>
  </si>
  <si>
    <t>Islamia High School, Siwan</t>
  </si>
  <si>
    <t>Bighnahanta Construction pvt ltd. 68 Chanakyapuri, Raja Bazar B.V. College patna-14</t>
  </si>
  <si>
    <t xml:space="preserve">Smt. Rajvansi Devi Girl's High School, Siwan </t>
  </si>
  <si>
    <t>HSS-47</t>
  </si>
  <si>
    <t>Town High School, Mairwa</t>
  </si>
  <si>
    <t xml:space="preserve">High School, Nikatikala Raghunath </t>
  </si>
  <si>
    <t>HSS-48</t>
  </si>
  <si>
    <t>Janta High School, Musaipur</t>
  </si>
  <si>
    <t>Indira Singh High School, Hilser</t>
  </si>
  <si>
    <t>HSS-49</t>
  </si>
  <si>
    <t>Saran</t>
  </si>
  <si>
    <t>Shiv Dulari High School, Sonepur</t>
  </si>
  <si>
    <t>M/S Shiva Const.- 9431662461</t>
  </si>
  <si>
    <t>Gogal Singh High School, Naya Gaoun, Sonepur</t>
  </si>
  <si>
    <t>K. P. S. High School, Gangajal, Sonepur</t>
  </si>
  <si>
    <t>HSS-50</t>
  </si>
  <si>
    <t>S. P. S. High School, Sonepur</t>
  </si>
  <si>
    <t>High School, Chanwa</t>
  </si>
  <si>
    <t>Sishu Sangh High School, Sonepur</t>
  </si>
  <si>
    <t>HSS-51</t>
  </si>
  <si>
    <t>Durga High School, Sahpur, Sutihar</t>
  </si>
  <si>
    <t>Sarvoday High School, Bhagwanpur</t>
  </si>
  <si>
    <t>HSS-52</t>
  </si>
  <si>
    <t>Raghuveer Singh High School, Mahdalichak</t>
  </si>
  <si>
    <t>Ashutosh kumar vill+ po-Bithauli Bhagwanpur Vashali</t>
  </si>
  <si>
    <t>High School, Atersan</t>
  </si>
  <si>
    <t>HSS-51(A)</t>
  </si>
  <si>
    <t>High School, Parsagarh</t>
  </si>
  <si>
    <t>Shivam Const.-9973398595</t>
  </si>
  <si>
    <t>Alakh Narain Singh High School, Ekma</t>
  </si>
  <si>
    <t>HSS-52(A)</t>
  </si>
  <si>
    <t>Zila School, Chapra</t>
  </si>
  <si>
    <t>Dr. Ram Bihari Singh High School, Vishnupura</t>
  </si>
  <si>
    <t>HSS-53</t>
  </si>
  <si>
    <t>Medauri Devi High School, Mahammadpur</t>
  </si>
  <si>
    <t>Rana Pratap High School, Rampur Kala</t>
  </si>
  <si>
    <t>HSS-54</t>
  </si>
  <si>
    <t>Gopalganj</t>
  </si>
  <si>
    <t xml:space="preserve"> High School, Kalyanpur</t>
  </si>
  <si>
    <t>Sai Highway And Builder Pvt.Ltd.-9771455967</t>
  </si>
  <si>
    <t>High School, Vijaypur</t>
  </si>
  <si>
    <t>High School, Koreya</t>
  </si>
  <si>
    <t>HSS-55</t>
  </si>
  <si>
    <t>High School, Gaura</t>
  </si>
  <si>
    <t>Sona Engicon Pvt.Ltd.-9431008581</t>
  </si>
  <si>
    <t>High School, Bagahi</t>
  </si>
  <si>
    <t>High School, Belhikhas</t>
  </si>
  <si>
    <t>HSS-56</t>
  </si>
  <si>
    <t xml:space="preserve"> High School, Sashamusa</t>
  </si>
  <si>
    <t>Ramajee mishra &amp; co sirisia sasamusa gopalganj</t>
  </si>
  <si>
    <t xml:space="preserve"> High School, Ratanpura</t>
  </si>
  <si>
    <t>HSS-57</t>
  </si>
  <si>
    <t>Sahu Jain Girl's High School, Mirganj</t>
  </si>
  <si>
    <t>Anand Mishra-9931648331</t>
  </si>
  <si>
    <t>High School, Jamunaha Bazar</t>
  </si>
  <si>
    <t>HSS-58</t>
  </si>
  <si>
    <t>Sahu Jain High School, Mirganj</t>
  </si>
  <si>
    <t>Akhileshwar Kumar Singh-9431264865</t>
  </si>
  <si>
    <t>Ialamia Urdu Academy, Mirganj</t>
  </si>
  <si>
    <t>HSS-59</t>
  </si>
  <si>
    <t>High School, Sadaua</t>
  </si>
  <si>
    <t>M/S Co hesive Infrastructure Developer Pvt.Ltd-9431212019</t>
  </si>
  <si>
    <t>High School , Haluaar, Pipra</t>
  </si>
  <si>
    <t>High School, Devapur</t>
  </si>
  <si>
    <t>HSS-60</t>
  </si>
  <si>
    <t>High School, Dharamparsa</t>
  </si>
  <si>
    <t>Sona Engicon</t>
  </si>
  <si>
    <t>High School , Madhopur</t>
  </si>
  <si>
    <t>HSS-61</t>
  </si>
  <si>
    <t>High School, Uchkagaon</t>
  </si>
  <si>
    <t>Maya Chota High School, Uchkagaon</t>
  </si>
  <si>
    <t>HSS-62</t>
  </si>
  <si>
    <t>High School, Sankhe Ramdas</t>
  </si>
  <si>
    <t>M/S  Shaeb singh</t>
  </si>
  <si>
    <t>High School, Dahibhatta</t>
  </si>
  <si>
    <t>HSS-63</t>
  </si>
  <si>
    <t>High School, Ganeshsthan, Manjha</t>
  </si>
  <si>
    <t>Kumar Manash Const. Pvt.Ltd.-9801582832</t>
  </si>
  <si>
    <t>High School , Koiladeva</t>
  </si>
  <si>
    <t>High School, Kusaundhi</t>
  </si>
  <si>
    <t>HSS-64</t>
  </si>
  <si>
    <t>High School, Sahpur, Sindhwalia</t>
  </si>
  <si>
    <t>High School, Sher</t>
  </si>
  <si>
    <t>HSS-65</t>
  </si>
  <si>
    <t>High School, Larauli</t>
  </si>
  <si>
    <t>High School, Shirsha</t>
  </si>
  <si>
    <t>HSS-66</t>
  </si>
  <si>
    <t>High School, Nechua Jalalpur</t>
  </si>
  <si>
    <t>M/S Shri Krishna Const.Pvt.Ltd.-</t>
  </si>
  <si>
    <t>High School, Baliwan Sagar</t>
  </si>
  <si>
    <t>HSS-67</t>
  </si>
  <si>
    <t>High School, Bishunpur Yadavpur</t>
  </si>
  <si>
    <t>Rand S Const.Pvt.Ltd.-9234272194</t>
  </si>
  <si>
    <t>M. S. Urdu High School, Gopalganj</t>
  </si>
  <si>
    <t>HSS-68</t>
  </si>
  <si>
    <t>High School, Sonhula</t>
  </si>
  <si>
    <t>Akhileshwar Kr. Singh-9431264865</t>
  </si>
  <si>
    <t>High School, Bathuwa Bazar</t>
  </si>
  <si>
    <t>High School, Ramchandpur</t>
  </si>
  <si>
    <t>HSS-69</t>
  </si>
  <si>
    <t>D. A. V. High School, Gopalganj</t>
  </si>
  <si>
    <t>D. G. High School, Dumaria</t>
  </si>
  <si>
    <t>HSS-84</t>
  </si>
  <si>
    <t>SIWAN</t>
  </si>
  <si>
    <t>D.A.V.High school Siwan</t>
  </si>
  <si>
    <t>Brajesh kumar vill- Dhanuanti Tola ,po- Dhanuanti math Siwan</t>
  </si>
  <si>
    <t>HSS-85</t>
  </si>
  <si>
    <t>High school Basantpur</t>
  </si>
  <si>
    <t>HSS-87</t>
  </si>
  <si>
    <t>High school Rajpur</t>
  </si>
  <si>
    <t>Pankaj kumar vill- Benaut, po-Srawan, distt-Chhapra</t>
  </si>
  <si>
    <t>H.S.S- 89</t>
  </si>
  <si>
    <t>fjfoyxat</t>
  </si>
  <si>
    <t>jked`".k mPp fo|ky;] flefj;k] fjfoyxat</t>
  </si>
  <si>
    <t>EKLAVYA INFRA CONSULTECH PVT. LTD, CHAPRA SARAN,9430010264</t>
  </si>
  <si>
    <t>jktdh; ckfydk mPp ek/;fed fo|ky;] Nijk</t>
  </si>
  <si>
    <t>H.S.S- 90</t>
  </si>
  <si>
    <t>lnj</t>
  </si>
  <si>
    <t xml:space="preserve">rkilh flag mPp fo|ky;] fpjkan </t>
  </si>
  <si>
    <t>SHOBH NATH PRASAD, CHAPRA (SARAN),9431692381</t>
  </si>
  <si>
    <t>vkuan mPp fo|ky;] jkeiqj izrkiiqj nfj;kiqj</t>
  </si>
  <si>
    <t>NA</t>
  </si>
  <si>
    <t>HSS-98</t>
  </si>
  <si>
    <t>HSS-97</t>
  </si>
  <si>
    <t>HSS-14</t>
  </si>
  <si>
    <t>HSS-13</t>
  </si>
  <si>
    <t>HSS-12</t>
  </si>
  <si>
    <t>HSS-11</t>
  </si>
  <si>
    <t xml:space="preserve">Ramesh kumar Singh </t>
  </si>
  <si>
    <t xml:space="preserve">HSS-6 </t>
  </si>
  <si>
    <t>HSS-7</t>
  </si>
  <si>
    <t>HSS-8</t>
  </si>
  <si>
    <t>HSS-9</t>
  </si>
  <si>
    <t>HSS-10</t>
  </si>
  <si>
    <t>High School, Mali Ramgarh</t>
  </si>
  <si>
    <t>High School, Sudhari</t>
  </si>
  <si>
    <t>Project  Kanya High School, Govindpur</t>
  </si>
  <si>
    <t>Madhepura</t>
  </si>
  <si>
    <t>HSS-29</t>
  </si>
  <si>
    <t>HSS-94</t>
  </si>
  <si>
    <t>B. L. (+2) School, Murliganj</t>
  </si>
  <si>
    <t>Shivnandan Prasad Mandal High School , Madhepura</t>
  </si>
  <si>
    <t>High School Hadsar Dhanauti</t>
  </si>
  <si>
    <t>HSS-86</t>
  </si>
  <si>
    <t>Retnder</t>
  </si>
  <si>
    <t>Total (HSS)</t>
  </si>
  <si>
    <t>Land Problem</t>
  </si>
  <si>
    <t>tree</t>
  </si>
  <si>
    <t>Tree</t>
  </si>
  <si>
    <t>Dismentaling</t>
  </si>
  <si>
    <t>water logging</t>
  </si>
  <si>
    <t>insufficient land</t>
  </si>
  <si>
    <t>SUBHASH KUMAR SUBHASH Patna,993421227</t>
  </si>
  <si>
    <t>FLEXICON ENGINEERS AND PLANNER PRIVATE LIMITED,9709888878</t>
  </si>
  <si>
    <t>Ravi Shekhar</t>
  </si>
  <si>
    <t>Pramod Kumar (9955128483)                        E.E. BSEIDC, Div.-Darbhanga</t>
  </si>
  <si>
    <t>TIRHUT (EAST)</t>
  </si>
  <si>
    <t>TIRHUT (WEST)</t>
  </si>
  <si>
    <t>PATNA (EAST)</t>
  </si>
  <si>
    <t>PATNA (WEST)</t>
  </si>
  <si>
    <t>Vinod Kumar Ranjan (9661863636) E.E., BSEIDC, Div.-Patna (West)</t>
  </si>
  <si>
    <t>Satish Prasad (8987263065)                                                                E.E. BSEIDC, Div.-Patna (East)</t>
  </si>
  <si>
    <t>Sanjeev Kumar (9199601788)                                     E.E. BSEIDC, Div.-Bhagalpur</t>
  </si>
  <si>
    <t>Sunil Kumar Sinha, EE, BSEIDC, Div.- Tirhut (West)</t>
  </si>
  <si>
    <t>Uday Kumar Das, EE BSEIDC, Div.- Saran</t>
  </si>
  <si>
    <t>Name &amp; contact no. of EE : Vinod Kumar Ranjan (9661863636), AE (Patna &amp; Nalanda):- S.Tiwari  (9431495949), AE (Bhojpur):- Rama Shanker Prasad (9431492761), AE (Buxar):- Atul Kr. Burnwal (9835658494) &amp; AE (Rohtas &amp; Kaimur):- Vijay Prasad Singh (9431041889)</t>
  </si>
  <si>
    <t>Name &amp; contact no. of EE :-Sanjeev Kumar (9199601788) , AE :- Vindo Kr. Pandey (9472722090), &amp; Sanjeev Kumar 9931487994</t>
  </si>
  <si>
    <t>Name &amp; contact no. of EE :- Sunil Kumar Sinha , AE :- Ram Babu Mahto (9835619212) &amp; Rajesh Kumar (9431620115)</t>
  </si>
  <si>
    <t xml:space="preserve">Name of Division :-  PATNA (EAST) - Patna, Nalanda &amp; Bhojpur                                                              </t>
  </si>
  <si>
    <t xml:space="preserve">Name of Division :-  PATNA (WEST) - Buxar, Rohtas &amp; Kaimur                                                            </t>
  </si>
  <si>
    <t xml:space="preserve">Name of Division :-  TIRHUT (EAST) - Vaishali, Muzaffarpur &amp; Sitamarhi         </t>
  </si>
  <si>
    <t>Name &amp; contact no. of EE :- Pramod Kumar (9955128483)   , AE :- Ram Babu Mahto (9835619212) &amp; Rajesh Kumar (9431620115)</t>
  </si>
  <si>
    <t>Name &amp; contact no. of EE :- Uday Kumar Das , AE :- Hemant kr. (7488022930), AE :- Chandramadhav Singh (9431474663)</t>
  </si>
  <si>
    <t>Date:-30.09.2014</t>
  </si>
  <si>
    <t>High School, Bajpatti</t>
  </si>
  <si>
    <t>Ra. Gu. High School, Kanhauli Bhandser</t>
  </si>
  <si>
    <t>Project Girl's High School, Siwaipatti</t>
  </si>
  <si>
    <t>High School, Bairgania</t>
  </si>
  <si>
    <t>High School, Parsauni Chowk</t>
  </si>
  <si>
    <t>Name of Division :-  TIRHUT (WEST) - East Champaran, West Champaran &amp; Shivhar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</si>
</sst>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 &quot;रु&quot;\ * #,##0.00_ ;_ &quot;रु&quot;\ * \-#,##0.00_ ;_ &quot;रु&quot;\ * &quot;-&quot;??_ ;_ @_ 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2"/>
      <color theme="1"/>
      <name val="Kruti Dev 010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 tint="0.499984740745262"/>
      <name val="Times New Roman"/>
      <family val="1"/>
    </font>
    <font>
      <sz val="10"/>
      <color theme="1"/>
      <name val="Arial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3"/>
      <color theme="1"/>
      <name val="Kruti Dev 010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</cellStyleXfs>
  <cellXfs count="52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0" xfId="0" applyAlignment="1"/>
    <xf numFmtId="0" fontId="11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/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wrapText="1"/>
    </xf>
    <xf numFmtId="164" fontId="3" fillId="0" borderId="5" xfId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left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29" fillId="0" borderId="1" xfId="0" applyFont="1" applyBorder="1"/>
    <xf numFmtId="0" fontId="29" fillId="3" borderId="1" xfId="0" applyFont="1" applyFill="1" applyBorder="1"/>
    <xf numFmtId="0" fontId="3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4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top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Font="1"/>
    <xf numFmtId="0" fontId="0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39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39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4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8" fillId="0" borderId="1" xfId="0" applyFont="1" applyBorder="1" applyAlignment="1">
      <alignment horizontal="left" wrapText="1"/>
    </xf>
    <xf numFmtId="0" fontId="0" fillId="0" borderId="5" xfId="0" applyBorder="1" applyAlignment="1">
      <alignment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5" xfId="0" applyFont="1" applyBorder="1" applyAlignment="1">
      <alignment vertical="center" wrapText="1"/>
    </xf>
    <xf numFmtId="0" fontId="38" fillId="0" borderId="1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1" fillId="0" borderId="1" xfId="0" applyFont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7" xfId="0" applyFill="1" applyBorder="1"/>
    <xf numFmtId="0" fontId="0" fillId="0" borderId="1" xfId="0" applyFont="1" applyBorder="1" applyAlignment="1">
      <alignment wrapText="1"/>
    </xf>
    <xf numFmtId="0" fontId="0" fillId="3" borderId="1" xfId="0" applyFill="1" applyBorder="1"/>
    <xf numFmtId="0" fontId="29" fillId="0" borderId="0" xfId="0" applyFont="1"/>
    <xf numFmtId="0" fontId="29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5" fontId="35" fillId="3" borderId="1" xfId="1" applyNumberFormat="1" applyFont="1" applyFill="1" applyBorder="1" applyAlignment="1">
      <alignment horizontal="center" vertical="top" wrapText="1"/>
    </xf>
    <xf numFmtId="0" fontId="36" fillId="3" borderId="1" xfId="0" applyFont="1" applyFill="1" applyBorder="1" applyAlignment="1">
      <alignment horizontal="center" vertical="center" wrapText="1"/>
    </xf>
    <xf numFmtId="0" fontId="37" fillId="3" borderId="1" xfId="0" applyFont="1" applyFill="1" applyBorder="1"/>
    <xf numFmtId="0" fontId="29" fillId="3" borderId="1" xfId="0" applyFont="1" applyFill="1" applyBorder="1" applyAlignment="1">
      <alignment wrapText="1"/>
    </xf>
    <xf numFmtId="0" fontId="44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164" fontId="44" fillId="0" borderId="1" xfId="1" applyFont="1" applyFill="1" applyBorder="1" applyAlignment="1">
      <alignment horizontal="center" vertical="center" textRotation="90" wrapText="1"/>
    </xf>
    <xf numFmtId="0" fontId="45" fillId="0" borderId="1" xfId="0" applyFont="1" applyFill="1" applyBorder="1" applyAlignment="1">
      <alignment horizontal="center" vertical="center" textRotation="90" wrapText="1"/>
    </xf>
    <xf numFmtId="0" fontId="29" fillId="0" borderId="7" xfId="0" applyFont="1" applyFill="1" applyBorder="1" applyAlignment="1">
      <alignment horizontal="center"/>
    </xf>
    <xf numFmtId="0" fontId="29" fillId="0" borderId="7" xfId="0" applyFont="1" applyFill="1" applyBorder="1"/>
    <xf numFmtId="0" fontId="29" fillId="0" borderId="1" xfId="0" applyFont="1" applyFill="1" applyBorder="1" applyAlignment="1">
      <alignment wrapText="1"/>
    </xf>
    <xf numFmtId="0" fontId="29" fillId="3" borderId="4" xfId="0" applyFont="1" applyFill="1" applyBorder="1" applyAlignment="1">
      <alignment wrapText="1"/>
    </xf>
    <xf numFmtId="0" fontId="29" fillId="3" borderId="0" xfId="0" applyFont="1" applyFill="1"/>
    <xf numFmtId="0" fontId="29" fillId="3" borderId="1" xfId="0" applyFont="1" applyFill="1" applyBorder="1" applyAlignment="1">
      <alignment horizontal="center"/>
    </xf>
    <xf numFmtId="0" fontId="29" fillId="3" borderId="5" xfId="0" applyFont="1" applyFill="1" applyBorder="1" applyAlignment="1">
      <alignment wrapText="1"/>
    </xf>
    <xf numFmtId="0" fontId="29" fillId="0" borderId="5" xfId="0" applyFont="1" applyFill="1" applyBorder="1"/>
    <xf numFmtId="0" fontId="29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0" fillId="5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2" fontId="38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center"/>
    </xf>
    <xf numFmtId="0" fontId="10" fillId="2" borderId="7" xfId="0" applyFont="1" applyFill="1" applyBorder="1" applyAlignment="1">
      <alignment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left" vertical="center" wrapText="1"/>
    </xf>
    <xf numFmtId="0" fontId="47" fillId="0" borderId="5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8" fillId="2" borderId="1" xfId="0" applyFont="1" applyFill="1" applyBorder="1" applyAlignment="1">
      <alignment vertical="top" wrapText="1"/>
    </xf>
    <xf numFmtId="0" fontId="48" fillId="2" borderId="1" xfId="0" applyFont="1" applyFill="1" applyBorder="1" applyAlignment="1">
      <alignment vertical="center" wrapText="1"/>
    </xf>
    <xf numFmtId="0" fontId="43" fillId="2" borderId="1" xfId="0" applyFont="1" applyFill="1" applyBorder="1" applyAlignment="1">
      <alignment vertical="top" wrapText="1"/>
    </xf>
    <xf numFmtId="0" fontId="48" fillId="0" borderId="7" xfId="0" applyFont="1" applyBorder="1" applyAlignment="1">
      <alignment vertical="top" wrapText="1"/>
    </xf>
    <xf numFmtId="0" fontId="48" fillId="2" borderId="5" xfId="0" applyFont="1" applyFill="1" applyBorder="1" applyAlignment="1">
      <alignment vertical="top" wrapText="1"/>
    </xf>
    <xf numFmtId="0" fontId="47" fillId="0" borderId="1" xfId="0" applyFont="1" applyBorder="1" applyAlignment="1">
      <alignment vertical="center"/>
    </xf>
    <xf numFmtId="0" fontId="47" fillId="0" borderId="5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4" fontId="11" fillId="0" borderId="3" xfId="1" applyFont="1" applyBorder="1" applyAlignment="1">
      <alignment horizontal="center" vertical="center" wrapText="1"/>
    </xf>
    <xf numFmtId="164" fontId="11" fillId="0" borderId="4" xfId="1" applyFont="1" applyBorder="1" applyAlignment="1">
      <alignment horizontal="center" vertical="center" wrapText="1"/>
    </xf>
    <xf numFmtId="164" fontId="12" fillId="0" borderId="2" xfId="1" applyFont="1" applyBorder="1" applyAlignment="1">
      <alignment horizontal="center" vertical="center" wrapText="1"/>
    </xf>
    <xf numFmtId="164" fontId="12" fillId="0" borderId="3" xfId="1" applyFont="1" applyBorder="1" applyAlignment="1">
      <alignment horizontal="center" vertical="center" wrapText="1"/>
    </xf>
    <xf numFmtId="164" fontId="12" fillId="0" borderId="4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1" fillId="0" borderId="11" xfId="1" applyFont="1" applyBorder="1" applyAlignment="1">
      <alignment horizontal="center" vertical="center" textRotation="90" wrapText="1"/>
    </xf>
    <xf numFmtId="164" fontId="11" fillId="0" borderId="12" xfId="1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9" fillId="0" borderId="5" xfId="0" applyFont="1" applyBorder="1" applyAlignment="1">
      <alignment vertical="center" wrapText="1"/>
    </xf>
    <xf numFmtId="0" fontId="39" fillId="0" borderId="7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39" fillId="0" borderId="6" xfId="0" applyFont="1" applyBorder="1" applyAlignment="1">
      <alignment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9" fillId="0" borderId="5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left" vertical="center" indent="2"/>
    </xf>
    <xf numFmtId="2" fontId="0" fillId="0" borderId="6" xfId="0" applyNumberFormat="1" applyBorder="1" applyAlignment="1">
      <alignment horizontal="left" vertical="center" indent="2"/>
    </xf>
    <xf numFmtId="2" fontId="0" fillId="0" borderId="7" xfId="0" applyNumberFormat="1" applyBorder="1" applyAlignment="1">
      <alignment horizontal="left" vertical="center" indent="2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7" fillId="0" borderId="5" xfId="0" applyFont="1" applyBorder="1" applyAlignment="1">
      <alignment horizontal="left" vertical="center"/>
    </xf>
    <xf numFmtId="0" fontId="47" fillId="0" borderId="6" xfId="0" applyFont="1" applyBorder="1" applyAlignment="1">
      <alignment horizontal="left" vertical="center"/>
    </xf>
    <xf numFmtId="0" fontId="47" fillId="0" borderId="7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wrapText="1"/>
    </xf>
    <xf numFmtId="0" fontId="0" fillId="0" borderId="7" xfId="0" applyFont="1" applyBorder="1" applyAlignment="1">
      <alignment horizontal="left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wrapText="1"/>
    </xf>
    <xf numFmtId="0" fontId="41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7" xfId="0" applyFont="1" applyBorder="1"/>
    <xf numFmtId="0" fontId="0" fillId="0" borderId="5" xfId="0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/>
    <xf numFmtId="2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0">
    <cellStyle name="Currency" xfId="1" builtinId="4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view="pageBreakPreview" topLeftCell="A2" zoomScale="77" zoomScaleNormal="96" zoomScaleSheetLayoutView="77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I12" sqref="I12"/>
    </sheetView>
  </sheetViews>
  <sheetFormatPr defaultRowHeight="15"/>
  <cols>
    <col min="1" max="1" width="3.85546875" style="18" customWidth="1"/>
    <col min="2" max="2" width="15.7109375" customWidth="1"/>
    <col min="3" max="3" width="22.140625" customWidth="1"/>
    <col min="4" max="4" width="4.28515625" customWidth="1"/>
    <col min="5" max="5" width="4.42578125" customWidth="1"/>
    <col min="6" max="6" width="10.140625" customWidth="1"/>
    <col min="7" max="7" width="4.5703125" customWidth="1"/>
    <col min="8" max="8" width="5.7109375" customWidth="1"/>
    <col min="9" max="9" width="10.28515625" customWidth="1"/>
    <col min="10" max="10" width="6.5703125" hidden="1" customWidth="1"/>
    <col min="11" max="11" width="3.28515625" customWidth="1"/>
    <col min="12" max="12" width="4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4.7109375" customWidth="1"/>
    <col min="20" max="20" width="5.28515625" customWidth="1"/>
    <col min="21" max="21" width="3.42578125" customWidth="1"/>
    <col min="22" max="22" width="10.42578125" customWidth="1"/>
    <col min="23" max="23" width="14.140625" customWidth="1"/>
    <col min="24" max="25" width="9.140625" customWidth="1"/>
  </cols>
  <sheetData>
    <row r="2" spans="1:25">
      <c r="A2" s="304" t="s">
        <v>18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</row>
    <row r="3" spans="1:25">
      <c r="A3" s="282" t="s">
        <v>132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3" t="s">
        <v>593</v>
      </c>
      <c r="W3" s="284"/>
    </row>
    <row r="4" spans="1:25" ht="15" customHeight="1">
      <c r="A4" s="288" t="s">
        <v>0</v>
      </c>
      <c r="B4" s="287" t="s">
        <v>21</v>
      </c>
      <c r="C4" s="287" t="s">
        <v>22</v>
      </c>
      <c r="D4" s="316" t="s">
        <v>29</v>
      </c>
      <c r="E4" s="317"/>
      <c r="F4" s="318"/>
      <c r="G4" s="316" t="s">
        <v>25</v>
      </c>
      <c r="H4" s="317"/>
      <c r="I4" s="318"/>
      <c r="J4" s="313" t="s">
        <v>20</v>
      </c>
      <c r="K4" s="289" t="s">
        <v>15</v>
      </c>
      <c r="L4" s="289"/>
      <c r="M4" s="289"/>
      <c r="N4" s="289"/>
      <c r="O4" s="289"/>
      <c r="P4" s="289"/>
      <c r="Q4" s="289"/>
      <c r="R4" s="290"/>
      <c r="S4" s="291" t="s">
        <v>28</v>
      </c>
      <c r="T4" s="292"/>
      <c r="U4" s="293"/>
      <c r="V4" s="294" t="s">
        <v>51</v>
      </c>
      <c r="W4" s="297" t="s">
        <v>13</v>
      </c>
    </row>
    <row r="5" spans="1:25" ht="18.75" customHeight="1">
      <c r="A5" s="288"/>
      <c r="B5" s="287"/>
      <c r="C5" s="287"/>
      <c r="D5" s="319" t="s">
        <v>23</v>
      </c>
      <c r="E5" s="311" t="s">
        <v>26</v>
      </c>
      <c r="F5" s="311" t="s">
        <v>24</v>
      </c>
      <c r="G5" s="280" t="s">
        <v>23</v>
      </c>
      <c r="H5" s="311" t="s">
        <v>26</v>
      </c>
      <c r="I5" s="311" t="s">
        <v>24</v>
      </c>
      <c r="J5" s="314"/>
      <c r="K5" s="300" t="s">
        <v>14</v>
      </c>
      <c r="L5" s="285" t="s">
        <v>9</v>
      </c>
      <c r="M5" s="280" t="s">
        <v>8</v>
      </c>
      <c r="N5" s="307" t="s">
        <v>16</v>
      </c>
      <c r="O5" s="308"/>
      <c r="P5" s="307" t="s">
        <v>17</v>
      </c>
      <c r="Q5" s="308"/>
      <c r="R5" s="309" t="s">
        <v>12</v>
      </c>
      <c r="S5" s="305" t="s">
        <v>6</v>
      </c>
      <c r="T5" s="305" t="s">
        <v>27</v>
      </c>
      <c r="U5" s="305" t="s">
        <v>7</v>
      </c>
      <c r="V5" s="295"/>
      <c r="W5" s="298"/>
    </row>
    <row r="6" spans="1:25" ht="39.75" customHeight="1">
      <c r="A6" s="288"/>
      <c r="B6" s="287"/>
      <c r="C6" s="287"/>
      <c r="D6" s="320"/>
      <c r="E6" s="312"/>
      <c r="F6" s="312"/>
      <c r="G6" s="281"/>
      <c r="H6" s="312"/>
      <c r="I6" s="312"/>
      <c r="J6" s="315"/>
      <c r="K6" s="301"/>
      <c r="L6" s="286"/>
      <c r="M6" s="281"/>
      <c r="N6" s="5" t="s">
        <v>10</v>
      </c>
      <c r="O6" s="5" t="s">
        <v>11</v>
      </c>
      <c r="P6" s="5" t="s">
        <v>10</v>
      </c>
      <c r="Q6" s="5" t="s">
        <v>11</v>
      </c>
      <c r="R6" s="310"/>
      <c r="S6" s="306"/>
      <c r="T6" s="306"/>
      <c r="U6" s="306"/>
      <c r="V6" s="296"/>
      <c r="W6" s="299"/>
      <c r="Y6" t="s">
        <v>30</v>
      </c>
    </row>
    <row r="7" spans="1:25" ht="54.95" customHeight="1">
      <c r="A7" s="247">
        <v>1</v>
      </c>
      <c r="B7" s="247" t="s">
        <v>578</v>
      </c>
      <c r="C7" s="254" t="s">
        <v>581</v>
      </c>
      <c r="D7" s="6">
        <f>'Patna (East)'!A12</f>
        <v>4</v>
      </c>
      <c r="E7" s="6">
        <f>'Patna (East)'!E13</f>
        <v>5</v>
      </c>
      <c r="F7" s="6">
        <f>'Patna (East)'!J13</f>
        <v>543.08000000000004</v>
      </c>
      <c r="G7" s="222">
        <f>D7-1</f>
        <v>3</v>
      </c>
      <c r="H7" s="6">
        <f>E7-1</f>
        <v>4</v>
      </c>
      <c r="I7" s="222">
        <f>F7-'Patna (East)'!J12</f>
        <v>430.17000000000007</v>
      </c>
      <c r="J7" s="222"/>
      <c r="K7" s="222">
        <f>'Patna (East)'!N13</f>
        <v>0</v>
      </c>
      <c r="L7" s="222">
        <f>'Patna (East)'!O13</f>
        <v>0</v>
      </c>
      <c r="M7" s="222">
        <f>'Patna (East)'!P13</f>
        <v>0</v>
      </c>
      <c r="N7" s="222">
        <f>'Patna (East)'!Q13</f>
        <v>0</v>
      </c>
      <c r="O7" s="222">
        <f>'Patna (East)'!R13</f>
        <v>3</v>
      </c>
      <c r="P7" s="222">
        <f>'Patna (East)'!S13</f>
        <v>0</v>
      </c>
      <c r="Q7" s="222">
        <f>'Patna (East)'!T13</f>
        <v>0</v>
      </c>
      <c r="R7" s="222">
        <f>'Patna (East)'!U13</f>
        <v>1</v>
      </c>
      <c r="S7" s="260">
        <f>'Patna (East)'!M13</f>
        <v>0</v>
      </c>
      <c r="T7" s="249">
        <f t="shared" ref="T7:T12" si="0">K7+L7+M7+N7+O7+P7+Q7+R7</f>
        <v>4</v>
      </c>
      <c r="U7" s="260">
        <f>'Patna (East)'!V13</f>
        <v>0</v>
      </c>
      <c r="V7" s="244">
        <f>'Patna (East)'!W13</f>
        <v>112.08000000000001</v>
      </c>
      <c r="W7" s="246"/>
      <c r="X7" s="4"/>
      <c r="Y7">
        <f>H7-S7-T7-U7</f>
        <v>0</v>
      </c>
    </row>
    <row r="8" spans="1:25" ht="54.95" customHeight="1">
      <c r="A8" s="211">
        <v>2</v>
      </c>
      <c r="B8" s="211" t="s">
        <v>579</v>
      </c>
      <c r="C8" s="255" t="s">
        <v>580</v>
      </c>
      <c r="D8" s="209">
        <f>'Patna (West)'!A10</f>
        <v>3</v>
      </c>
      <c r="E8" s="209">
        <f>'Patna (West)'!E11</f>
        <v>3</v>
      </c>
      <c r="F8" s="209">
        <f>'Patna (West)'!J11</f>
        <v>327.59000000000003</v>
      </c>
      <c r="G8" s="207">
        <f>D8</f>
        <v>3</v>
      </c>
      <c r="H8" s="209">
        <f>E8</f>
        <v>3</v>
      </c>
      <c r="I8" s="207">
        <f>F8</f>
        <v>327.59000000000003</v>
      </c>
      <c r="J8" s="207"/>
      <c r="K8" s="207">
        <f>'Patna (West)'!N11</f>
        <v>0</v>
      </c>
      <c r="L8" s="207">
        <f>'Patna (West)'!O11</f>
        <v>0</v>
      </c>
      <c r="M8" s="207">
        <f>'Patna (West)'!P11</f>
        <v>0</v>
      </c>
      <c r="N8" s="207">
        <f>'Patna (West)'!Q11</f>
        <v>0</v>
      </c>
      <c r="O8" s="207">
        <f>'Patna (West)'!R11</f>
        <v>0</v>
      </c>
      <c r="P8" s="207">
        <f>'Patna (West)'!S11</f>
        <v>0</v>
      </c>
      <c r="Q8" s="207">
        <f>'Patna (West)'!T11</f>
        <v>0</v>
      </c>
      <c r="R8" s="207">
        <f>'Patna (West)'!U11</f>
        <v>0</v>
      </c>
      <c r="S8" s="228">
        <f>'Patna (West)'!M11</f>
        <v>3</v>
      </c>
      <c r="T8" s="249">
        <f t="shared" si="0"/>
        <v>0</v>
      </c>
      <c r="U8" s="228">
        <f>'Patna (West)'!V11</f>
        <v>0</v>
      </c>
      <c r="V8" s="221">
        <f>'Patna (West)'!W11</f>
        <v>0</v>
      </c>
      <c r="W8" s="245"/>
      <c r="X8" s="4"/>
      <c r="Y8">
        <f t="shared" ref="Y8:Y18" si="1">H8-S8-T8-U8</f>
        <v>0</v>
      </c>
    </row>
    <row r="9" spans="1:25" ht="54.95" customHeight="1">
      <c r="A9" s="248">
        <v>3</v>
      </c>
      <c r="B9" s="248" t="s">
        <v>34</v>
      </c>
      <c r="C9" s="256" t="s">
        <v>39</v>
      </c>
      <c r="D9" s="208">
        <f>Magadh!A29</f>
        <v>11</v>
      </c>
      <c r="E9" s="208">
        <f>Magadh!F31</f>
        <v>23</v>
      </c>
      <c r="F9" s="208">
        <f>Magadh!L31</f>
        <v>2503.0100000000002</v>
      </c>
      <c r="G9" s="206">
        <f>D9-3</f>
        <v>8</v>
      </c>
      <c r="H9" s="208">
        <f>E9-6</f>
        <v>17</v>
      </c>
      <c r="I9" s="216">
        <f>F9-(Magadh!L11+Magadh!L28+Magadh!L29)</f>
        <v>1823.0400000000002</v>
      </c>
      <c r="J9" s="222"/>
      <c r="K9" s="206">
        <f>Magadh!Q31</f>
        <v>0</v>
      </c>
      <c r="L9" s="206">
        <f>Magadh!R31</f>
        <v>9</v>
      </c>
      <c r="M9" s="206">
        <f>Magadh!S31</f>
        <v>2</v>
      </c>
      <c r="N9" s="206">
        <f>Magadh!T31</f>
        <v>2</v>
      </c>
      <c r="O9" s="206">
        <f>Magadh!U31</f>
        <v>3</v>
      </c>
      <c r="P9" s="206">
        <f>Magadh!V31</f>
        <v>0</v>
      </c>
      <c r="Q9" s="206">
        <f>Magadh!W31</f>
        <v>0</v>
      </c>
      <c r="R9" s="206">
        <f>Magadh!X31</f>
        <v>0</v>
      </c>
      <c r="S9" s="218">
        <f>Magadh!P31</f>
        <v>1</v>
      </c>
      <c r="T9" s="218">
        <f t="shared" si="0"/>
        <v>16</v>
      </c>
      <c r="U9" s="218">
        <f>Magadh!Y31</f>
        <v>0</v>
      </c>
      <c r="V9" s="220">
        <f>Magadh!Z31</f>
        <v>169.53</v>
      </c>
      <c r="W9" s="206"/>
      <c r="X9" s="4"/>
      <c r="Y9">
        <f t="shared" si="1"/>
        <v>0</v>
      </c>
    </row>
    <row r="10" spans="1:25" ht="54.95" customHeight="1">
      <c r="A10" s="248">
        <v>4</v>
      </c>
      <c r="B10" s="247" t="s">
        <v>35</v>
      </c>
      <c r="C10" s="257" t="s">
        <v>582</v>
      </c>
      <c r="D10" s="208">
        <f>Bhagalpur!A11</f>
        <v>2</v>
      </c>
      <c r="E10" s="208">
        <f>Bhagalpur!E14</f>
        <v>6</v>
      </c>
      <c r="F10" s="212">
        <f>Bhagalpur!J14</f>
        <v>619.07808999999997</v>
      </c>
      <c r="G10" s="206">
        <f>D10</f>
        <v>2</v>
      </c>
      <c r="H10" s="208">
        <f>E10</f>
        <v>6</v>
      </c>
      <c r="I10" s="216">
        <f>F10</f>
        <v>619.07808999999997</v>
      </c>
      <c r="J10" s="222"/>
      <c r="K10" s="206">
        <f>Bhagalpur!O14</f>
        <v>0</v>
      </c>
      <c r="L10" s="206">
        <f>Bhagalpur!P14</f>
        <v>1</v>
      </c>
      <c r="M10" s="206">
        <f>Bhagalpur!Q14</f>
        <v>0</v>
      </c>
      <c r="N10" s="206">
        <f>Bhagalpur!R14</f>
        <v>1</v>
      </c>
      <c r="O10" s="206">
        <f>Bhagalpur!S14</f>
        <v>1</v>
      </c>
      <c r="P10" s="206">
        <f>Bhagalpur!T14</f>
        <v>1</v>
      </c>
      <c r="Q10" s="206">
        <f>Bhagalpur!U14</f>
        <v>0</v>
      </c>
      <c r="R10" s="206">
        <f>Bhagalpur!V14</f>
        <v>0</v>
      </c>
      <c r="S10" s="227">
        <f>Bhagalpur!N14</f>
        <v>2</v>
      </c>
      <c r="T10" s="218">
        <f t="shared" si="0"/>
        <v>4</v>
      </c>
      <c r="U10" s="227">
        <f>Bhagalpur!W14</f>
        <v>0</v>
      </c>
      <c r="V10" s="220">
        <f>Bhagalpur!X14</f>
        <v>97.960000000000008</v>
      </c>
      <c r="W10" s="223"/>
      <c r="X10" s="4"/>
      <c r="Y10">
        <f t="shared" si="1"/>
        <v>0</v>
      </c>
    </row>
    <row r="11" spans="1:25" ht="54.95" customHeight="1">
      <c r="A11" s="248">
        <v>5</v>
      </c>
      <c r="B11" s="247" t="s">
        <v>36</v>
      </c>
      <c r="C11" s="257" t="s">
        <v>40</v>
      </c>
      <c r="D11" s="208">
        <f>Munger!A17</f>
        <v>7</v>
      </c>
      <c r="E11" s="208">
        <f>Munger!E22</f>
        <v>15</v>
      </c>
      <c r="F11" s="208">
        <f>Munger!J22</f>
        <v>1722.77</v>
      </c>
      <c r="G11" s="206">
        <f>D11-4</f>
        <v>3</v>
      </c>
      <c r="H11" s="210">
        <f>E11-11</f>
        <v>4</v>
      </c>
      <c r="I11" s="208">
        <f>F11-(Munger!J10+Munger!J12+Munger!J15+Munger!J17)</f>
        <v>462.69000000000005</v>
      </c>
      <c r="J11" s="222"/>
      <c r="K11" s="206">
        <f>Munger!O22</f>
        <v>0</v>
      </c>
      <c r="L11" s="206">
        <f>Munger!P22</f>
        <v>1</v>
      </c>
      <c r="M11" s="206">
        <f>Munger!Q22</f>
        <v>1</v>
      </c>
      <c r="N11" s="206">
        <f>Munger!R22</f>
        <v>0</v>
      </c>
      <c r="O11" s="206">
        <f>Munger!S22</f>
        <v>0</v>
      </c>
      <c r="P11" s="206">
        <f>Munger!T22</f>
        <v>0</v>
      </c>
      <c r="Q11" s="206">
        <f>Munger!U22</f>
        <v>0</v>
      </c>
      <c r="R11" s="206">
        <f>Munger!V22</f>
        <v>0</v>
      </c>
      <c r="S11" s="218">
        <f>Munger!N22</f>
        <v>2</v>
      </c>
      <c r="T11" s="218">
        <f t="shared" si="0"/>
        <v>2</v>
      </c>
      <c r="U11" s="218">
        <f>Munger!W22</f>
        <v>0</v>
      </c>
      <c r="V11" s="220">
        <f>Munger!X22</f>
        <v>0</v>
      </c>
      <c r="W11" s="223"/>
      <c r="X11" s="4"/>
      <c r="Y11">
        <f t="shared" si="1"/>
        <v>0</v>
      </c>
    </row>
    <row r="12" spans="1:25" ht="54.95" customHeight="1">
      <c r="A12" s="248">
        <v>6</v>
      </c>
      <c r="B12" s="248" t="s">
        <v>55</v>
      </c>
      <c r="C12" s="257" t="s">
        <v>48</v>
      </c>
      <c r="D12" s="208">
        <f>Kosi!E10</f>
        <v>2</v>
      </c>
      <c r="E12" s="206">
        <f>Kosi!A9</f>
        <v>2</v>
      </c>
      <c r="F12" s="212">
        <f>Kosi!J10</f>
        <v>243.76</v>
      </c>
      <c r="G12" s="206">
        <f t="shared" ref="G12:I13" si="2">D12</f>
        <v>2</v>
      </c>
      <c r="H12" s="208">
        <f t="shared" si="2"/>
        <v>2</v>
      </c>
      <c r="I12" s="216">
        <f t="shared" si="2"/>
        <v>243.76</v>
      </c>
      <c r="J12" s="222"/>
      <c r="K12" s="224">
        <f>Kosi!O10</f>
        <v>0</v>
      </c>
      <c r="L12" s="224">
        <f>Kosi!P10</f>
        <v>0</v>
      </c>
      <c r="M12" s="224">
        <f>Kosi!Q10</f>
        <v>0</v>
      </c>
      <c r="N12" s="224">
        <f>Kosi!R10</f>
        <v>0</v>
      </c>
      <c r="O12" s="224">
        <f>Kosi!S10</f>
        <v>0</v>
      </c>
      <c r="P12" s="224">
        <f>Kosi!T10</f>
        <v>0</v>
      </c>
      <c r="Q12" s="224">
        <f>Kosi!U10</f>
        <v>0</v>
      </c>
      <c r="R12" s="224">
        <f>Kosi!V10</f>
        <v>0</v>
      </c>
      <c r="S12" s="261">
        <f>Kosi!N10</f>
        <v>2</v>
      </c>
      <c r="T12" s="261">
        <f t="shared" si="0"/>
        <v>0</v>
      </c>
      <c r="U12" s="261">
        <f>Kosi!W10</f>
        <v>0</v>
      </c>
      <c r="V12" s="220">
        <f>Kosi!X10</f>
        <v>0</v>
      </c>
      <c r="W12" s="223"/>
      <c r="X12" s="4"/>
      <c r="Y12">
        <f t="shared" si="1"/>
        <v>0</v>
      </c>
    </row>
    <row r="13" spans="1:25" ht="54.95" customHeight="1">
      <c r="A13" s="248">
        <v>7</v>
      </c>
      <c r="B13" s="248" t="s">
        <v>33</v>
      </c>
      <c r="C13" s="257" t="s">
        <v>41</v>
      </c>
      <c r="D13" s="208">
        <f>Purnea!A24</f>
        <v>8</v>
      </c>
      <c r="E13" s="206">
        <f>Purnea!E26</f>
        <v>18</v>
      </c>
      <c r="F13" s="212">
        <f>Purnea!J26</f>
        <v>2229.61</v>
      </c>
      <c r="G13" s="206">
        <f t="shared" si="2"/>
        <v>8</v>
      </c>
      <c r="H13" s="208">
        <f t="shared" si="2"/>
        <v>18</v>
      </c>
      <c r="I13" s="216">
        <f t="shared" si="2"/>
        <v>2229.61</v>
      </c>
      <c r="J13" s="222"/>
      <c r="K13" s="224">
        <f>Purnea!O26</f>
        <v>1</v>
      </c>
      <c r="L13" s="224">
        <f>Purnea!P26</f>
        <v>2</v>
      </c>
      <c r="M13" s="224">
        <f>Purnea!Q26</f>
        <v>2</v>
      </c>
      <c r="N13" s="224">
        <f>Purnea!R26</f>
        <v>2</v>
      </c>
      <c r="O13" s="224">
        <f>Purnea!S26</f>
        <v>2</v>
      </c>
      <c r="P13" s="224">
        <f>Purnea!T26</f>
        <v>0</v>
      </c>
      <c r="Q13" s="224">
        <f>Purnea!U26</f>
        <v>0</v>
      </c>
      <c r="R13" s="224">
        <f>Purnea!V26</f>
        <v>0</v>
      </c>
      <c r="S13" s="225">
        <f>Purnea!N26</f>
        <v>9</v>
      </c>
      <c r="T13" s="218">
        <f t="shared" ref="T13:T16" si="3">K13+L13+M13+N13+O13+P13+Q13+R13</f>
        <v>9</v>
      </c>
      <c r="U13" s="225">
        <f>Purnea!W26</f>
        <v>0</v>
      </c>
      <c r="V13" s="220">
        <f>Purnea!X26</f>
        <v>92.66</v>
      </c>
      <c r="W13" s="223"/>
      <c r="X13" s="4"/>
      <c r="Y13">
        <f t="shared" si="1"/>
        <v>0</v>
      </c>
    </row>
    <row r="14" spans="1:25" ht="54.95" customHeight="1">
      <c r="A14" s="247">
        <v>8</v>
      </c>
      <c r="B14" s="247" t="s">
        <v>576</v>
      </c>
      <c r="C14" s="258" t="s">
        <v>42</v>
      </c>
      <c r="D14" s="6">
        <f>'Tirhut (East)'!A65</f>
        <v>28</v>
      </c>
      <c r="E14" s="222">
        <f>'Tirhut (East)'!E66</f>
        <v>58</v>
      </c>
      <c r="F14" s="250">
        <f>'Tirhut (East)'!J66</f>
        <v>3999.61</v>
      </c>
      <c r="G14" s="222">
        <f>D14-9</f>
        <v>19</v>
      </c>
      <c r="H14" s="251">
        <f>E14-('Tirhut (East)'!E23+'Tirhut (East)'!E26+'Tirhut (East)'!E31+'Tirhut (East)'!E46+'Tirhut (East)'!E48+'Tirhut (East)'!E50+'Tirhut (East)'!E52+'Tirhut (East)'!E54+'Tirhut (East)'!E57)</f>
        <v>39</v>
      </c>
      <c r="I14" s="252">
        <f>F14</f>
        <v>3999.61</v>
      </c>
      <c r="J14" s="222"/>
      <c r="K14" s="222">
        <f>'Tirhut (East)'!O66</f>
        <v>0</v>
      </c>
      <c r="L14" s="222">
        <f>'Tirhut (East)'!P66</f>
        <v>5</v>
      </c>
      <c r="M14" s="222">
        <f>'Tirhut (East)'!Q66</f>
        <v>2</v>
      </c>
      <c r="N14" s="222">
        <f>'Tirhut (East)'!R66</f>
        <v>3</v>
      </c>
      <c r="O14" s="222">
        <f>'Tirhut (East)'!S66</f>
        <v>2</v>
      </c>
      <c r="P14" s="222">
        <f>'Tirhut (East)'!T66</f>
        <v>1</v>
      </c>
      <c r="Q14" s="222">
        <f>'Tirhut (East)'!U66</f>
        <v>0</v>
      </c>
      <c r="R14" s="222">
        <f>'Tirhut (East)'!V66</f>
        <v>0</v>
      </c>
      <c r="S14" s="249">
        <f>'Tirhut (East)'!N66</f>
        <v>26</v>
      </c>
      <c r="T14" s="249">
        <f>K14+L14+M14+N14+O14+P14+Q14+R14</f>
        <v>13</v>
      </c>
      <c r="U14" s="249">
        <f>'Tirhut (East)'!W66</f>
        <v>0</v>
      </c>
      <c r="V14" s="244">
        <f>'Tirhut (East)'!X66</f>
        <v>178.31</v>
      </c>
      <c r="W14" s="253"/>
      <c r="X14" s="4"/>
      <c r="Y14">
        <f t="shared" si="1"/>
        <v>0</v>
      </c>
    </row>
    <row r="15" spans="1:25" ht="54.95" customHeight="1">
      <c r="A15" s="211">
        <v>9</v>
      </c>
      <c r="B15" s="211" t="s">
        <v>577</v>
      </c>
      <c r="C15" s="259" t="s">
        <v>583</v>
      </c>
      <c r="D15" s="209">
        <f>'Tirhut (West)'!A24</f>
        <v>7</v>
      </c>
      <c r="E15" s="207">
        <f>'Tirhut (West)'!E27</f>
        <v>19</v>
      </c>
      <c r="F15" s="213">
        <f>'Tirhut (West)'!J27</f>
        <v>475.19</v>
      </c>
      <c r="G15" s="207">
        <f>D15-2</f>
        <v>5</v>
      </c>
      <c r="H15" s="215">
        <f>E15-('Tirhut (West)'!E9+'Tirhut (West)'!E15)</f>
        <v>13</v>
      </c>
      <c r="I15" s="217">
        <f>F15-('Tirhut (West)'!J8+'Tirhut (West)'!J12)</f>
        <v>236.67</v>
      </c>
      <c r="J15" s="207"/>
      <c r="K15" s="207">
        <f>'Tirhut (West)'!O27</f>
        <v>0</v>
      </c>
      <c r="L15" s="207">
        <f>'Tirhut (West)'!P27</f>
        <v>0</v>
      </c>
      <c r="M15" s="207">
        <f>'Tirhut (West)'!Q27</f>
        <v>0</v>
      </c>
      <c r="N15" s="207">
        <f>'Tirhut (West)'!R27</f>
        <v>0</v>
      </c>
      <c r="O15" s="207">
        <f>'Tirhut (West)'!S27</f>
        <v>0</v>
      </c>
      <c r="P15" s="207">
        <f>'Tirhut (West)'!T27</f>
        <v>0</v>
      </c>
      <c r="Q15" s="207">
        <f>'Tirhut (West)'!U27</f>
        <v>0</v>
      </c>
      <c r="R15" s="207">
        <f>'Tirhut (West)'!V27</f>
        <v>0</v>
      </c>
      <c r="S15" s="219">
        <f>'Tirhut (West)'!N27</f>
        <v>13</v>
      </c>
      <c r="T15" s="249">
        <f>K15+L15+M15+N15+O15+P15+Q15+R15</f>
        <v>0</v>
      </c>
      <c r="U15" s="219">
        <f>'Tirhut (West)'!W27</f>
        <v>0</v>
      </c>
      <c r="V15" s="221">
        <f>'Tirhut (West)'!X27</f>
        <v>0</v>
      </c>
      <c r="W15" s="243"/>
      <c r="X15" s="4"/>
      <c r="Y15">
        <f t="shared" si="1"/>
        <v>0</v>
      </c>
    </row>
    <row r="16" spans="1:25" ht="54.95" customHeight="1">
      <c r="A16" s="248">
        <v>10</v>
      </c>
      <c r="B16" s="248" t="s">
        <v>37</v>
      </c>
      <c r="C16" s="256" t="s">
        <v>575</v>
      </c>
      <c r="D16" s="208">
        <f>Darbhanga!A12</f>
        <v>5</v>
      </c>
      <c r="E16" s="206">
        <f>Darbhanga!E15</f>
        <v>7</v>
      </c>
      <c r="F16" s="212">
        <f>Darbhanga!J15</f>
        <v>818.59999999999991</v>
      </c>
      <c r="G16" s="206">
        <f>D16-2</f>
        <v>3</v>
      </c>
      <c r="H16" s="214">
        <f>E16-2</f>
        <v>5</v>
      </c>
      <c r="I16" s="216">
        <f>F16-(Darbhanga!J10+Darbhanga!J11)</f>
        <v>589.69999999999993</v>
      </c>
      <c r="J16" s="222"/>
      <c r="K16" s="206">
        <f>Darbhanga!O15</f>
        <v>0</v>
      </c>
      <c r="L16" s="206">
        <f>Darbhanga!P15</f>
        <v>3</v>
      </c>
      <c r="M16" s="206">
        <f>Darbhanga!Q15</f>
        <v>0</v>
      </c>
      <c r="N16" s="206">
        <f>Darbhanga!R15</f>
        <v>0</v>
      </c>
      <c r="O16" s="206">
        <f>Darbhanga!S15</f>
        <v>0</v>
      </c>
      <c r="P16" s="206">
        <f>Darbhanga!T15</f>
        <v>0</v>
      </c>
      <c r="Q16" s="206">
        <f>Darbhanga!U15</f>
        <v>0</v>
      </c>
      <c r="R16" s="206">
        <f>Darbhanga!V15</f>
        <v>0</v>
      </c>
      <c r="S16" s="218">
        <f>Darbhanga!N15</f>
        <v>2</v>
      </c>
      <c r="T16" s="218">
        <f t="shared" si="3"/>
        <v>3</v>
      </c>
      <c r="U16" s="218">
        <f>Darbhanga!W15</f>
        <v>0</v>
      </c>
      <c r="V16" s="220">
        <f>Darbhanga!X15</f>
        <v>0</v>
      </c>
      <c r="W16" s="226"/>
      <c r="X16" s="4"/>
      <c r="Y16">
        <f t="shared" si="1"/>
        <v>0</v>
      </c>
    </row>
    <row r="17" spans="1:25" ht="54.95" customHeight="1">
      <c r="A17" s="248">
        <v>11</v>
      </c>
      <c r="B17" s="248" t="s">
        <v>38</v>
      </c>
      <c r="C17" s="257" t="s">
        <v>584</v>
      </c>
      <c r="D17" s="208">
        <f>Saran!A76</f>
        <v>33</v>
      </c>
      <c r="E17" s="206">
        <f>Saran!E78</f>
        <v>70</v>
      </c>
      <c r="F17" s="212">
        <f>Saran!J78</f>
        <v>7983.2999999999993</v>
      </c>
      <c r="G17" s="206">
        <f>D17-1</f>
        <v>32</v>
      </c>
      <c r="H17" s="208">
        <f>E17-1</f>
        <v>69</v>
      </c>
      <c r="I17" s="216">
        <f>F17</f>
        <v>7983.2999999999993</v>
      </c>
      <c r="J17" s="222"/>
      <c r="K17" s="206">
        <f>Saran!O78</f>
        <v>4</v>
      </c>
      <c r="L17" s="206">
        <f>Saran!P78</f>
        <v>15</v>
      </c>
      <c r="M17" s="206">
        <f>Saran!Q78</f>
        <v>21</v>
      </c>
      <c r="N17" s="206">
        <f>Saran!R78</f>
        <v>3</v>
      </c>
      <c r="O17" s="206">
        <f>Saran!S78</f>
        <v>5</v>
      </c>
      <c r="P17" s="206">
        <f>Saran!T78</f>
        <v>1</v>
      </c>
      <c r="Q17" s="206">
        <f>Saran!U78</f>
        <v>0</v>
      </c>
      <c r="R17" s="206">
        <f>Saran!V78</f>
        <v>0</v>
      </c>
      <c r="S17" s="218">
        <f>Saran!N78</f>
        <v>20</v>
      </c>
      <c r="T17" s="218">
        <f>K17+L17+M17+N17+O17+P17+Q17+R17</f>
        <v>49</v>
      </c>
      <c r="U17" s="218">
        <f>Saran!W78</f>
        <v>0</v>
      </c>
      <c r="V17" s="220">
        <f>Saran!X78</f>
        <v>824.95999999999992</v>
      </c>
      <c r="W17" s="223"/>
      <c r="X17" s="4"/>
      <c r="Y17">
        <f t="shared" si="1"/>
        <v>0</v>
      </c>
    </row>
    <row r="18" spans="1:25" ht="24" customHeight="1">
      <c r="A18" s="302" t="s">
        <v>565</v>
      </c>
      <c r="B18" s="303"/>
      <c r="C18" s="303"/>
      <c r="D18" s="8">
        <f>SUM(D7:D17)</f>
        <v>110</v>
      </c>
      <c r="E18" s="8">
        <f t="shared" ref="E18:V18" si="4">SUM(E7:E17)</f>
        <v>226</v>
      </c>
      <c r="F18" s="15">
        <f t="shared" si="4"/>
        <v>21465.59809</v>
      </c>
      <c r="G18" s="8">
        <f t="shared" si="4"/>
        <v>88</v>
      </c>
      <c r="H18" s="8">
        <f t="shared" si="4"/>
        <v>180</v>
      </c>
      <c r="I18" s="15">
        <f t="shared" si="4"/>
        <v>18945.218090000002</v>
      </c>
      <c r="J18" s="8">
        <f t="shared" si="4"/>
        <v>0</v>
      </c>
      <c r="K18" s="8">
        <f t="shared" si="4"/>
        <v>5</v>
      </c>
      <c r="L18" s="8">
        <f t="shared" si="4"/>
        <v>36</v>
      </c>
      <c r="M18" s="8">
        <f t="shared" si="4"/>
        <v>28</v>
      </c>
      <c r="N18" s="8">
        <f t="shared" si="4"/>
        <v>11</v>
      </c>
      <c r="O18" s="8">
        <f t="shared" si="4"/>
        <v>16</v>
      </c>
      <c r="P18" s="8">
        <f t="shared" si="4"/>
        <v>3</v>
      </c>
      <c r="Q18" s="8">
        <f t="shared" si="4"/>
        <v>0</v>
      </c>
      <c r="R18" s="8">
        <f t="shared" si="4"/>
        <v>1</v>
      </c>
      <c r="S18" s="8">
        <f t="shared" si="4"/>
        <v>80</v>
      </c>
      <c r="T18" s="8">
        <f t="shared" si="4"/>
        <v>100</v>
      </c>
      <c r="U18" s="8">
        <f t="shared" si="4"/>
        <v>0</v>
      </c>
      <c r="V18" s="15">
        <f t="shared" si="4"/>
        <v>1475.5</v>
      </c>
      <c r="W18" s="7"/>
      <c r="Y18">
        <f t="shared" si="1"/>
        <v>0</v>
      </c>
    </row>
  </sheetData>
  <mergeCells count="29">
    <mergeCell ref="A18:C1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3:U3"/>
    <mergeCell ref="V3:W3"/>
    <mergeCell ref="L5:L6"/>
    <mergeCell ref="M5:M6"/>
    <mergeCell ref="B4:B6"/>
    <mergeCell ref="C4:C6"/>
    <mergeCell ref="A4:A6"/>
    <mergeCell ref="K4:R4"/>
    <mergeCell ref="S4:U4"/>
    <mergeCell ref="V4:V6"/>
    <mergeCell ref="W4:W6"/>
    <mergeCell ref="K5:K6"/>
  </mergeCells>
  <pageMargins left="0.15748031496063" right="0.118110236220472" top="0.5" bottom="0.44" header="0.118110236220472" footer="0.118110236220472"/>
  <pageSetup scale="87" orientation="landscape" r:id="rId1"/>
  <rowBreaks count="1" manualBreakCount="1">
    <brk id="13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Y27"/>
  <sheetViews>
    <sheetView view="pageBreakPreview" zoomScale="85" zoomScaleSheetLayoutView="85" workbookViewId="0">
      <pane ySplit="7" topLeftCell="A8" activePane="bottomLeft" state="frozen"/>
      <selection pane="bottomLeft" activeCell="G12" sqref="G12:G15"/>
    </sheetView>
  </sheetViews>
  <sheetFormatPr defaultRowHeight="15"/>
  <cols>
    <col min="1" max="1" width="4.5703125" style="11" customWidth="1"/>
    <col min="2" max="2" width="12" style="11" bestFit="1" customWidth="1"/>
    <col min="3" max="3" width="15.7109375" style="18" customWidth="1"/>
    <col min="4" max="4" width="12.140625" customWidth="1"/>
    <col min="5" max="5" width="5.28515625" style="11" customWidth="1"/>
    <col min="6" max="6" width="31.7109375" style="18" customWidth="1"/>
    <col min="7" max="7" width="24.140625" style="56" customWidth="1"/>
    <col min="8" max="8" width="13.140625" hidden="1" customWidth="1"/>
    <col min="9" max="9" width="8.42578125" hidden="1" customWidth="1"/>
    <col min="10" max="11" width="9.28515625" style="11" customWidth="1"/>
    <col min="12" max="12" width="5.85546875" customWidth="1"/>
    <col min="13" max="13" width="9.5703125" style="12" customWidth="1"/>
    <col min="14" max="14" width="3.28515625" style="11" customWidth="1"/>
    <col min="15" max="23" width="5.7109375" customWidth="1"/>
    <col min="24" max="24" width="7.85546875" customWidth="1"/>
  </cols>
  <sheetData>
    <row r="1" spans="1:25">
      <c r="A1" s="432" t="s">
        <v>18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</row>
    <row r="2" spans="1:25" ht="16.5" customHeight="1">
      <c r="A2" s="434" t="str">
        <f>'Patna (West)'!A2</f>
        <v>Progress Report for the construction of HSS ( Sanc. Year 2012 - 13 )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93"/>
    </row>
    <row r="3" spans="1:25">
      <c r="A3" s="351" t="s">
        <v>599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3"/>
      <c r="X3" s="354" t="str">
        <f>Summary!V3</f>
        <v>Date:-30.09.2014</v>
      </c>
      <c r="Y3" s="355"/>
    </row>
    <row r="4" spans="1:25" ht="15" customHeight="1">
      <c r="A4" s="396" t="s">
        <v>587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494"/>
    </row>
    <row r="5" spans="1:25" ht="18" customHeight="1">
      <c r="A5" s="339" t="s">
        <v>0</v>
      </c>
      <c r="B5" s="339" t="s">
        <v>1</v>
      </c>
      <c r="C5" s="403" t="s">
        <v>2</v>
      </c>
      <c r="D5" s="339" t="s">
        <v>3</v>
      </c>
      <c r="E5" s="339" t="s">
        <v>0</v>
      </c>
      <c r="F5" s="403" t="s">
        <v>4</v>
      </c>
      <c r="G5" s="403" t="s">
        <v>5</v>
      </c>
      <c r="H5" s="339" t="s">
        <v>5</v>
      </c>
      <c r="I5" s="339" t="s">
        <v>62</v>
      </c>
      <c r="J5" s="339" t="s">
        <v>61</v>
      </c>
      <c r="K5" s="339" t="s">
        <v>31</v>
      </c>
      <c r="L5" s="339" t="s">
        <v>19</v>
      </c>
      <c r="M5" s="339" t="s">
        <v>32</v>
      </c>
      <c r="N5" s="451" t="s">
        <v>15</v>
      </c>
      <c r="O5" s="452"/>
      <c r="P5" s="452"/>
      <c r="Q5" s="452"/>
      <c r="R5" s="452"/>
      <c r="S5" s="452"/>
      <c r="T5" s="452"/>
      <c r="U5" s="452"/>
      <c r="V5" s="452"/>
      <c r="W5" s="453"/>
      <c r="X5" s="339" t="s">
        <v>20</v>
      </c>
      <c r="Y5" s="438" t="s">
        <v>13</v>
      </c>
    </row>
    <row r="6" spans="1:25" ht="29.25" customHeight="1">
      <c r="A6" s="340"/>
      <c r="B6" s="340"/>
      <c r="C6" s="450"/>
      <c r="D6" s="340"/>
      <c r="E6" s="340"/>
      <c r="F6" s="450"/>
      <c r="G6" s="450"/>
      <c r="H6" s="340"/>
      <c r="I6" s="340"/>
      <c r="J6" s="340"/>
      <c r="K6" s="340"/>
      <c r="L6" s="340"/>
      <c r="M6" s="340"/>
      <c r="N6" s="404" t="s">
        <v>6</v>
      </c>
      <c r="O6" s="406" t="s">
        <v>14</v>
      </c>
      <c r="P6" s="390" t="s">
        <v>9</v>
      </c>
      <c r="Q6" s="339" t="s">
        <v>8</v>
      </c>
      <c r="R6" s="499" t="s">
        <v>16</v>
      </c>
      <c r="S6" s="500"/>
      <c r="T6" s="501" t="s">
        <v>17</v>
      </c>
      <c r="U6" s="502"/>
      <c r="V6" s="391" t="s">
        <v>12</v>
      </c>
      <c r="W6" s="391" t="s">
        <v>7</v>
      </c>
      <c r="X6" s="340"/>
      <c r="Y6" s="439"/>
    </row>
    <row r="7" spans="1:25" ht="27.75" customHeight="1">
      <c r="A7" s="341"/>
      <c r="B7" s="341"/>
      <c r="C7" s="495"/>
      <c r="D7" s="341"/>
      <c r="E7" s="341"/>
      <c r="F7" s="495"/>
      <c r="G7" s="495"/>
      <c r="H7" s="341"/>
      <c r="I7" s="341"/>
      <c r="J7" s="341"/>
      <c r="K7" s="341"/>
      <c r="L7" s="341"/>
      <c r="M7" s="341"/>
      <c r="N7" s="496"/>
      <c r="O7" s="497"/>
      <c r="P7" s="498"/>
      <c r="Q7" s="341"/>
      <c r="R7" s="25" t="s">
        <v>10</v>
      </c>
      <c r="S7" s="25" t="s">
        <v>11</v>
      </c>
      <c r="T7" s="25" t="s">
        <v>10</v>
      </c>
      <c r="U7" s="25" t="s">
        <v>11</v>
      </c>
      <c r="V7" s="492"/>
      <c r="W7" s="492"/>
      <c r="X7" s="341"/>
      <c r="Y7" s="440"/>
    </row>
    <row r="8" spans="1:25" ht="16.5">
      <c r="A8" s="328">
        <v>1</v>
      </c>
      <c r="B8" s="475" t="s">
        <v>357</v>
      </c>
      <c r="C8" s="476" t="s">
        <v>358</v>
      </c>
      <c r="D8" s="476" t="s">
        <v>87</v>
      </c>
      <c r="E8" s="83">
        <v>1</v>
      </c>
      <c r="F8" s="262" t="s">
        <v>359</v>
      </c>
      <c r="G8" s="486" t="s">
        <v>96</v>
      </c>
      <c r="H8" s="1"/>
      <c r="I8" s="1"/>
      <c r="J8" s="328">
        <v>238.52</v>
      </c>
      <c r="K8" s="40"/>
      <c r="L8" s="1"/>
      <c r="M8" s="66"/>
      <c r="N8" s="40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3">
      <c r="A9" s="329"/>
      <c r="B9" s="475"/>
      <c r="C9" s="478"/>
      <c r="D9" s="478"/>
      <c r="E9" s="83">
        <v>2</v>
      </c>
      <c r="F9" s="262" t="s">
        <v>360</v>
      </c>
      <c r="G9" s="503"/>
      <c r="H9" s="1"/>
      <c r="I9" s="1"/>
      <c r="J9" s="329"/>
      <c r="K9" s="40"/>
      <c r="L9" s="1"/>
      <c r="M9" s="66"/>
      <c r="N9" s="40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>
      <c r="A10" s="328">
        <v>2</v>
      </c>
      <c r="B10" s="475" t="s">
        <v>361</v>
      </c>
      <c r="C10" s="479" t="s">
        <v>362</v>
      </c>
      <c r="D10" s="479" t="s">
        <v>363</v>
      </c>
      <c r="E10" s="83">
        <v>1</v>
      </c>
      <c r="F10" s="262" t="s">
        <v>364</v>
      </c>
      <c r="G10" s="486" t="s">
        <v>574</v>
      </c>
      <c r="H10" s="1"/>
      <c r="I10" s="1"/>
      <c r="J10" s="337">
        <v>236.67</v>
      </c>
      <c r="K10" s="40"/>
      <c r="L10" s="1"/>
      <c r="M10" s="66"/>
      <c r="N10" s="40">
        <v>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6.5">
      <c r="A11" s="329"/>
      <c r="B11" s="475"/>
      <c r="C11" s="479"/>
      <c r="D11" s="479"/>
      <c r="E11" s="83">
        <v>2</v>
      </c>
      <c r="F11" s="262" t="s">
        <v>365</v>
      </c>
      <c r="G11" s="503"/>
      <c r="H11" s="1"/>
      <c r="I11" s="1"/>
      <c r="J11" s="338"/>
      <c r="K11" s="40"/>
      <c r="L11" s="1"/>
      <c r="M11" s="66"/>
      <c r="N11" s="40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>
      <c r="A12" s="400">
        <v>3</v>
      </c>
      <c r="B12" s="475" t="s">
        <v>366</v>
      </c>
      <c r="C12" s="479" t="s">
        <v>362</v>
      </c>
      <c r="D12" s="479" t="s">
        <v>85</v>
      </c>
      <c r="E12" s="83">
        <v>1</v>
      </c>
      <c r="F12" s="262" t="s">
        <v>367</v>
      </c>
      <c r="G12" s="364" t="s">
        <v>96</v>
      </c>
      <c r="H12" s="1"/>
      <c r="I12" s="1"/>
      <c r="J12" s="337"/>
      <c r="K12" s="40"/>
      <c r="L12" s="1"/>
      <c r="M12" s="66"/>
      <c r="N12" s="4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>
      <c r="A13" s="427"/>
      <c r="B13" s="475"/>
      <c r="C13" s="479"/>
      <c r="D13" s="479"/>
      <c r="E13" s="83">
        <v>2</v>
      </c>
      <c r="F13" s="262" t="s">
        <v>368</v>
      </c>
      <c r="G13" s="374"/>
      <c r="H13" s="1"/>
      <c r="I13" s="1"/>
      <c r="J13" s="467"/>
      <c r="K13" s="40"/>
      <c r="L13" s="1"/>
      <c r="M13" s="66"/>
      <c r="N13" s="4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>
      <c r="A14" s="427"/>
      <c r="B14" s="475"/>
      <c r="C14" s="479"/>
      <c r="D14" s="264" t="s">
        <v>369</v>
      </c>
      <c r="E14" s="83">
        <v>3</v>
      </c>
      <c r="F14" s="262" t="s">
        <v>370</v>
      </c>
      <c r="G14" s="374"/>
      <c r="H14" s="1"/>
      <c r="I14" s="1"/>
      <c r="J14" s="467"/>
      <c r="K14" s="40"/>
      <c r="L14" s="1"/>
      <c r="M14" s="66"/>
      <c r="N14" s="4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>
      <c r="A15" s="401"/>
      <c r="B15" s="475"/>
      <c r="C15" s="479"/>
      <c r="D15" s="264"/>
      <c r="E15" s="83">
        <v>4</v>
      </c>
      <c r="F15" s="262" t="s">
        <v>371</v>
      </c>
      <c r="G15" s="365"/>
      <c r="H15" s="1"/>
      <c r="I15" s="1"/>
      <c r="J15" s="338"/>
      <c r="K15" s="40"/>
      <c r="L15" s="1"/>
      <c r="M15" s="66"/>
      <c r="N15" s="4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>
      <c r="A16" s="400">
        <v>4</v>
      </c>
      <c r="B16" s="475" t="s">
        <v>372</v>
      </c>
      <c r="C16" s="479" t="s">
        <v>362</v>
      </c>
      <c r="D16" s="479" t="s">
        <v>81</v>
      </c>
      <c r="E16" s="83">
        <v>1</v>
      </c>
      <c r="F16" s="262" t="s">
        <v>373</v>
      </c>
      <c r="G16" s="504" t="s">
        <v>390</v>
      </c>
      <c r="H16" s="1"/>
      <c r="I16" s="1"/>
      <c r="J16" s="337"/>
      <c r="K16" s="40"/>
      <c r="L16" s="1"/>
      <c r="M16" s="66"/>
      <c r="N16" s="40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6.25" customHeight="1">
      <c r="A17" s="401"/>
      <c r="B17" s="475"/>
      <c r="C17" s="479"/>
      <c r="D17" s="479"/>
      <c r="E17" s="83">
        <v>2</v>
      </c>
      <c r="F17" s="262" t="s">
        <v>374</v>
      </c>
      <c r="G17" s="504"/>
      <c r="H17" s="1"/>
      <c r="I17" s="1"/>
      <c r="J17" s="338"/>
      <c r="K17" s="40"/>
      <c r="L17" s="1"/>
      <c r="M17" s="66"/>
      <c r="N17" s="40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>
      <c r="A18" s="400">
        <v>5</v>
      </c>
      <c r="B18" s="475" t="s">
        <v>375</v>
      </c>
      <c r="C18" s="479" t="s">
        <v>362</v>
      </c>
      <c r="D18" s="264" t="s">
        <v>86</v>
      </c>
      <c r="E18" s="83">
        <v>1</v>
      </c>
      <c r="F18" s="262" t="s">
        <v>376</v>
      </c>
      <c r="G18" s="480" t="s">
        <v>391</v>
      </c>
      <c r="H18" s="1"/>
      <c r="I18" s="1"/>
      <c r="J18" s="337"/>
      <c r="K18" s="40"/>
      <c r="L18" s="1"/>
      <c r="M18" s="66"/>
      <c r="N18" s="40"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3">
      <c r="A19" s="427"/>
      <c r="B19" s="475"/>
      <c r="C19" s="479"/>
      <c r="D19" s="264" t="s">
        <v>79</v>
      </c>
      <c r="E19" s="83">
        <v>2</v>
      </c>
      <c r="F19" s="262" t="s">
        <v>377</v>
      </c>
      <c r="G19" s="480"/>
      <c r="H19" s="1"/>
      <c r="I19" s="1"/>
      <c r="J19" s="467"/>
      <c r="K19" s="40"/>
      <c r="L19" s="1"/>
      <c r="M19" s="66"/>
      <c r="N19" s="40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>
      <c r="A20" s="401"/>
      <c r="B20" s="475"/>
      <c r="C20" s="479"/>
      <c r="D20" s="264" t="s">
        <v>82</v>
      </c>
      <c r="E20" s="83">
        <v>3</v>
      </c>
      <c r="F20" s="262" t="s">
        <v>378</v>
      </c>
      <c r="G20" s="480"/>
      <c r="H20" s="1"/>
      <c r="I20" s="1"/>
      <c r="J20" s="338"/>
      <c r="K20" s="40"/>
      <c r="L20" s="1"/>
      <c r="M20" s="66"/>
      <c r="N20" s="40"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>
      <c r="A21" s="400">
        <v>6</v>
      </c>
      <c r="B21" s="475" t="s">
        <v>379</v>
      </c>
      <c r="C21" s="479" t="s">
        <v>362</v>
      </c>
      <c r="D21" s="479" t="s">
        <v>83</v>
      </c>
      <c r="E21" s="83">
        <v>1</v>
      </c>
      <c r="F21" s="262" t="s">
        <v>380</v>
      </c>
      <c r="G21" s="480" t="s">
        <v>389</v>
      </c>
      <c r="H21" s="1"/>
      <c r="I21" s="1"/>
      <c r="J21" s="337"/>
      <c r="K21" s="40"/>
      <c r="L21" s="1"/>
      <c r="M21" s="66"/>
      <c r="N21" s="40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>
      <c r="A22" s="427"/>
      <c r="B22" s="475"/>
      <c r="C22" s="479"/>
      <c r="D22" s="479"/>
      <c r="E22" s="83">
        <v>2</v>
      </c>
      <c r="F22" s="262" t="s">
        <v>381</v>
      </c>
      <c r="G22" s="480"/>
      <c r="H22" s="1"/>
      <c r="I22" s="1"/>
      <c r="J22" s="467"/>
      <c r="K22" s="40"/>
      <c r="L22" s="1"/>
      <c r="M22" s="66"/>
      <c r="N22" s="40">
        <v>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1.75" customHeight="1">
      <c r="A23" s="401"/>
      <c r="B23" s="475"/>
      <c r="C23" s="479"/>
      <c r="D23" s="264" t="s">
        <v>382</v>
      </c>
      <c r="E23" s="83">
        <v>3</v>
      </c>
      <c r="F23" s="262" t="s">
        <v>383</v>
      </c>
      <c r="G23" s="480"/>
      <c r="H23" s="1"/>
      <c r="I23" s="1"/>
      <c r="J23" s="338"/>
      <c r="K23" s="40"/>
      <c r="L23" s="1"/>
      <c r="M23" s="66"/>
      <c r="N23" s="40"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>
      <c r="A24" s="400">
        <v>7</v>
      </c>
      <c r="B24" s="475" t="s">
        <v>384</v>
      </c>
      <c r="C24" s="479" t="s">
        <v>362</v>
      </c>
      <c r="D24" s="479" t="s">
        <v>84</v>
      </c>
      <c r="E24" s="83">
        <v>1</v>
      </c>
      <c r="F24" s="262" t="s">
        <v>385</v>
      </c>
      <c r="G24" s="480" t="s">
        <v>386</v>
      </c>
      <c r="H24" s="1"/>
      <c r="I24" s="1"/>
      <c r="J24" s="337"/>
      <c r="K24" s="40"/>
      <c r="L24" s="1"/>
      <c r="M24" s="66"/>
      <c r="N24" s="40">
        <v>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>
      <c r="A25" s="427"/>
      <c r="B25" s="475"/>
      <c r="C25" s="479"/>
      <c r="D25" s="479"/>
      <c r="E25" s="83">
        <v>2</v>
      </c>
      <c r="F25" s="262" t="s">
        <v>387</v>
      </c>
      <c r="G25" s="480"/>
      <c r="H25" s="1"/>
      <c r="I25" s="1"/>
      <c r="J25" s="467"/>
      <c r="K25" s="40"/>
      <c r="L25" s="1"/>
      <c r="M25" s="66"/>
      <c r="N25" s="40">
        <v>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>
      <c r="A26" s="401"/>
      <c r="B26" s="475"/>
      <c r="C26" s="479"/>
      <c r="D26" s="264" t="s">
        <v>80</v>
      </c>
      <c r="E26" s="83">
        <v>3</v>
      </c>
      <c r="F26" s="262" t="s">
        <v>388</v>
      </c>
      <c r="G26" s="480"/>
      <c r="H26" s="1"/>
      <c r="I26" s="1"/>
      <c r="J26" s="338"/>
      <c r="K26" s="40"/>
      <c r="L26" s="1"/>
      <c r="M26" s="66"/>
      <c r="N26" s="40">
        <v>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12" customFormat="1" ht="25.5" customHeight="1">
      <c r="A27" s="475" t="s">
        <v>59</v>
      </c>
      <c r="B27" s="475"/>
      <c r="C27" s="475"/>
      <c r="D27" s="475"/>
      <c r="E27" s="29">
        <f>E9+E11+E15+E17+E20+E23+E26</f>
        <v>19</v>
      </c>
      <c r="F27" s="66"/>
      <c r="G27" s="22"/>
      <c r="H27" s="66"/>
      <c r="I27" s="66"/>
      <c r="J27" s="124">
        <f>SUM(J8:J26)</f>
        <v>475.19</v>
      </c>
      <c r="K27" s="66"/>
      <c r="L27" s="66"/>
      <c r="M27" s="66"/>
      <c r="N27" s="66">
        <f t="shared" ref="N27:X27" si="0">SUM(N8:N26)</f>
        <v>13</v>
      </c>
      <c r="O27" s="160">
        <f t="shared" si="0"/>
        <v>0</v>
      </c>
      <c r="P27" s="160">
        <f t="shared" si="0"/>
        <v>0</v>
      </c>
      <c r="Q27" s="160">
        <f t="shared" si="0"/>
        <v>0</v>
      </c>
      <c r="R27" s="160">
        <f t="shared" si="0"/>
        <v>0</v>
      </c>
      <c r="S27" s="160">
        <f t="shared" si="0"/>
        <v>0</v>
      </c>
      <c r="T27" s="160">
        <f t="shared" si="0"/>
        <v>0</v>
      </c>
      <c r="U27" s="160">
        <f t="shared" si="0"/>
        <v>0</v>
      </c>
      <c r="V27" s="160">
        <f t="shared" si="0"/>
        <v>0</v>
      </c>
      <c r="W27" s="160">
        <f t="shared" si="0"/>
        <v>0</v>
      </c>
      <c r="X27" s="160">
        <f t="shared" si="0"/>
        <v>0</v>
      </c>
      <c r="Y27" s="66"/>
    </row>
  </sheetData>
  <mergeCells count="71">
    <mergeCell ref="J18:J20"/>
    <mergeCell ref="A27:D27"/>
    <mergeCell ref="D12:D13"/>
    <mergeCell ref="A12:A15"/>
    <mergeCell ref="B12:B15"/>
    <mergeCell ref="C12:C15"/>
    <mergeCell ref="A16:A17"/>
    <mergeCell ref="B16:B17"/>
    <mergeCell ref="C16:C17"/>
    <mergeCell ref="D16:D17"/>
    <mergeCell ref="A21:A23"/>
    <mergeCell ref="B21:B23"/>
    <mergeCell ref="C21:C23"/>
    <mergeCell ref="D21:D22"/>
    <mergeCell ref="G21:G23"/>
    <mergeCell ref="G16:G17"/>
    <mergeCell ref="X3:Y3"/>
    <mergeCell ref="H5:H7"/>
    <mergeCell ref="A24:A26"/>
    <mergeCell ref="B24:B26"/>
    <mergeCell ref="C24:C26"/>
    <mergeCell ref="D24:D25"/>
    <mergeCell ref="G24:G26"/>
    <mergeCell ref="G8:G9"/>
    <mergeCell ref="G10:G11"/>
    <mergeCell ref="G12:G15"/>
    <mergeCell ref="J21:J23"/>
    <mergeCell ref="J24:J26"/>
    <mergeCell ref="J8:J9"/>
    <mergeCell ref="J10:J11"/>
    <mergeCell ref="J12:J15"/>
    <mergeCell ref="J16:J17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I5:I7"/>
    <mergeCell ref="N6:N7"/>
    <mergeCell ref="A5:A7"/>
    <mergeCell ref="D5:D7"/>
    <mergeCell ref="G5:G7"/>
    <mergeCell ref="L5:L7"/>
    <mergeCell ref="M5:M7"/>
    <mergeCell ref="B5:B7"/>
    <mergeCell ref="C5:C7"/>
    <mergeCell ref="E5:E7"/>
    <mergeCell ref="F5:F7"/>
    <mergeCell ref="A18:A20"/>
    <mergeCell ref="B18:B20"/>
    <mergeCell ref="C18:C20"/>
    <mergeCell ref="G18:G20"/>
    <mergeCell ref="A8:A9"/>
    <mergeCell ref="B8:B9"/>
    <mergeCell ref="C8:C9"/>
    <mergeCell ref="D8:D9"/>
    <mergeCell ref="A10:A11"/>
    <mergeCell ref="B10:B11"/>
    <mergeCell ref="C10:C11"/>
    <mergeCell ref="D10:D11"/>
  </mergeCells>
  <pageMargins left="0.12" right="0.05" top="0.13" bottom="0.13" header="0.13" footer="0.13"/>
  <pageSetup paperSize="9" scale="5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5"/>
  <sheetViews>
    <sheetView view="pageBreakPreview" zoomScale="74" zoomScaleSheetLayoutView="74" workbookViewId="0">
      <pane ySplit="7" topLeftCell="A8" activePane="bottomLeft" state="frozen"/>
      <selection pane="bottomLeft" activeCell="Q11" sqref="Q11:R11"/>
    </sheetView>
  </sheetViews>
  <sheetFormatPr defaultRowHeight="15"/>
  <cols>
    <col min="1" max="1" width="3.5703125" customWidth="1"/>
    <col min="2" max="2" width="11.7109375" bestFit="1" customWidth="1"/>
    <col min="3" max="3" width="9.85546875" customWidth="1"/>
    <col min="4" max="4" width="16.5703125" style="30" bestFit="1" customWidth="1"/>
    <col min="5" max="5" width="4" customWidth="1"/>
    <col min="6" max="6" width="29" bestFit="1" customWidth="1"/>
    <col min="7" max="7" width="23.28515625" style="12" customWidth="1"/>
    <col min="8" max="8" width="10.7109375" hidden="1" customWidth="1"/>
    <col min="9" max="9" width="3" hidden="1" customWidth="1"/>
    <col min="10" max="10" width="9.28515625" style="11" customWidth="1"/>
    <col min="11" max="11" width="9.28515625" style="11" hidden="1" customWidth="1"/>
    <col min="12" max="12" width="9" style="30" hidden="1" customWidth="1"/>
    <col min="13" max="13" width="10.7109375" customWidth="1"/>
    <col min="14" max="14" width="2.42578125" customWidth="1"/>
    <col min="15" max="23" width="5.7109375" customWidth="1"/>
    <col min="25" max="25" width="13.7109375" style="14" customWidth="1"/>
  </cols>
  <sheetData>
    <row r="1" spans="1:25">
      <c r="A1" s="431" t="s">
        <v>18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</row>
    <row r="2" spans="1:25" ht="15" customHeight="1">
      <c r="A2" s="474" t="str">
        <f>'Patna (West)'!A2</f>
        <v>Progress Report for the construction of HSS ( Sanc. Year 2012 - 13 )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</row>
    <row r="3" spans="1:25">
      <c r="A3" s="433" t="s">
        <v>52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02" t="str">
        <f>Summary!V3</f>
        <v>Date:-30.09.2014</v>
      </c>
      <c r="Y3" s="402"/>
    </row>
    <row r="4" spans="1:25" ht="25.5" customHeight="1">
      <c r="A4" s="396" t="s">
        <v>591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</row>
    <row r="5" spans="1:25" ht="18" customHeight="1">
      <c r="A5" s="343" t="s">
        <v>0</v>
      </c>
      <c r="B5" s="343" t="s">
        <v>1</v>
      </c>
      <c r="C5" s="344" t="s">
        <v>2</v>
      </c>
      <c r="D5" s="343" t="s">
        <v>3</v>
      </c>
      <c r="E5" s="343" t="s">
        <v>0</v>
      </c>
      <c r="F5" s="344" t="s">
        <v>4</v>
      </c>
      <c r="G5" s="343" t="s">
        <v>5</v>
      </c>
      <c r="H5" s="339" t="s">
        <v>62</v>
      </c>
      <c r="I5" s="343" t="s">
        <v>60</v>
      </c>
      <c r="J5" s="339" t="s">
        <v>61</v>
      </c>
      <c r="K5" s="339" t="s">
        <v>31</v>
      </c>
      <c r="L5" s="343" t="s">
        <v>97</v>
      </c>
      <c r="M5" s="339" t="s">
        <v>32</v>
      </c>
      <c r="N5" s="342" t="s">
        <v>15</v>
      </c>
      <c r="O5" s="342"/>
      <c r="P5" s="342"/>
      <c r="Q5" s="342"/>
      <c r="R5" s="342"/>
      <c r="S5" s="342"/>
      <c r="T5" s="342"/>
      <c r="U5" s="342"/>
      <c r="V5" s="342"/>
      <c r="W5" s="342"/>
      <c r="X5" s="339" t="s">
        <v>20</v>
      </c>
      <c r="Y5" s="339" t="s">
        <v>13</v>
      </c>
    </row>
    <row r="6" spans="1:25" ht="29.25" customHeight="1">
      <c r="A6" s="343"/>
      <c r="B6" s="343"/>
      <c r="C6" s="344"/>
      <c r="D6" s="343"/>
      <c r="E6" s="343"/>
      <c r="F6" s="344"/>
      <c r="G6" s="343"/>
      <c r="H6" s="340"/>
      <c r="I6" s="343"/>
      <c r="J6" s="340"/>
      <c r="K6" s="340"/>
      <c r="L6" s="343"/>
      <c r="M6" s="340"/>
      <c r="N6" s="327" t="s">
        <v>6</v>
      </c>
      <c r="O6" s="345" t="s">
        <v>14</v>
      </c>
      <c r="P6" s="346" t="s">
        <v>9</v>
      </c>
      <c r="Q6" s="343" t="s">
        <v>8</v>
      </c>
      <c r="R6" s="347" t="s">
        <v>16</v>
      </c>
      <c r="S6" s="347"/>
      <c r="T6" s="327" t="s">
        <v>17</v>
      </c>
      <c r="U6" s="327"/>
      <c r="V6" s="333" t="s">
        <v>12</v>
      </c>
      <c r="W6" s="333" t="s">
        <v>7</v>
      </c>
      <c r="X6" s="340"/>
      <c r="Y6" s="340"/>
    </row>
    <row r="7" spans="1:25" ht="27.75" customHeight="1">
      <c r="A7" s="343"/>
      <c r="B7" s="343"/>
      <c r="C7" s="344"/>
      <c r="D7" s="343"/>
      <c r="E7" s="343"/>
      <c r="F7" s="344"/>
      <c r="G7" s="343"/>
      <c r="H7" s="341"/>
      <c r="I7" s="343"/>
      <c r="J7" s="341"/>
      <c r="K7" s="341"/>
      <c r="L7" s="343"/>
      <c r="M7" s="341"/>
      <c r="N7" s="327"/>
      <c r="O7" s="345"/>
      <c r="P7" s="346"/>
      <c r="Q7" s="343"/>
      <c r="R7" s="17" t="s">
        <v>10</v>
      </c>
      <c r="S7" s="17" t="s">
        <v>11</v>
      </c>
      <c r="T7" s="17" t="s">
        <v>10</v>
      </c>
      <c r="U7" s="17" t="s">
        <v>11</v>
      </c>
      <c r="V7" s="333"/>
      <c r="W7" s="333"/>
      <c r="X7" s="341"/>
      <c r="Y7" s="341"/>
    </row>
    <row r="8" spans="1:25" ht="60">
      <c r="A8" s="87">
        <v>1</v>
      </c>
      <c r="B8" s="29" t="s">
        <v>392</v>
      </c>
      <c r="C8" s="137" t="s">
        <v>393</v>
      </c>
      <c r="D8" s="35" t="s">
        <v>394</v>
      </c>
      <c r="E8" s="66">
        <v>1</v>
      </c>
      <c r="F8" s="71" t="s">
        <v>395</v>
      </c>
      <c r="G8" s="155" t="s">
        <v>396</v>
      </c>
      <c r="J8" s="40">
        <v>124.13</v>
      </c>
      <c r="K8" s="40"/>
      <c r="L8" s="71"/>
      <c r="M8" s="1"/>
      <c r="N8" s="1">
        <v>1</v>
      </c>
      <c r="O8" s="1"/>
      <c r="P8" s="1"/>
      <c r="Q8" s="1"/>
      <c r="R8" s="1"/>
      <c r="S8" s="1"/>
      <c r="T8" s="1"/>
      <c r="U8" s="1"/>
      <c r="V8" s="1"/>
      <c r="W8" s="1"/>
      <c r="X8" s="1"/>
      <c r="Y8" s="2"/>
    </row>
    <row r="9" spans="1:25" ht="51">
      <c r="A9" s="87">
        <v>2</v>
      </c>
      <c r="B9" s="29" t="s">
        <v>397</v>
      </c>
      <c r="C9" s="271" t="s">
        <v>68</v>
      </c>
      <c r="D9" s="264" t="s">
        <v>398</v>
      </c>
      <c r="E9" s="83">
        <v>1</v>
      </c>
      <c r="F9" s="262" t="s">
        <v>399</v>
      </c>
      <c r="G9" s="202" t="s">
        <v>400</v>
      </c>
      <c r="J9" s="40">
        <v>114.99</v>
      </c>
      <c r="K9" s="40"/>
      <c r="L9" s="71"/>
      <c r="M9" s="1"/>
      <c r="N9" s="1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2"/>
    </row>
    <row r="10" spans="1:25" ht="16.5">
      <c r="A10" s="87">
        <v>3</v>
      </c>
      <c r="B10" s="29" t="s">
        <v>401</v>
      </c>
      <c r="C10" s="271" t="s">
        <v>68</v>
      </c>
      <c r="D10" s="264" t="s">
        <v>402</v>
      </c>
      <c r="E10" s="83">
        <v>1</v>
      </c>
      <c r="F10" s="262" t="s">
        <v>403</v>
      </c>
      <c r="G10" s="203" t="s">
        <v>564</v>
      </c>
      <c r="J10" s="40">
        <v>113.99</v>
      </c>
      <c r="K10" s="40"/>
      <c r="L10" s="7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5" ht="33">
      <c r="A11" s="87">
        <v>4</v>
      </c>
      <c r="B11" s="29" t="s">
        <v>404</v>
      </c>
      <c r="C11" s="271" t="s">
        <v>68</v>
      </c>
      <c r="D11" s="264" t="s">
        <v>94</v>
      </c>
      <c r="E11" s="83">
        <v>1</v>
      </c>
      <c r="F11" s="262" t="s">
        <v>405</v>
      </c>
      <c r="G11" s="203" t="s">
        <v>564</v>
      </c>
      <c r="J11" s="40">
        <v>114.91</v>
      </c>
      <c r="K11" s="40"/>
      <c r="L11" s="7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"/>
    </row>
    <row r="12" spans="1:25" ht="16.5">
      <c r="A12" s="400">
        <v>5</v>
      </c>
      <c r="B12" s="475" t="s">
        <v>406</v>
      </c>
      <c r="C12" s="476" t="s">
        <v>67</v>
      </c>
      <c r="D12" s="264"/>
      <c r="E12" s="83">
        <v>1</v>
      </c>
      <c r="F12" s="262" t="s">
        <v>407</v>
      </c>
      <c r="G12" s="480" t="s">
        <v>408</v>
      </c>
      <c r="J12" s="337">
        <v>350.58</v>
      </c>
      <c r="K12" s="40"/>
      <c r="L12" s="71"/>
      <c r="M12" s="1"/>
      <c r="N12" s="1"/>
      <c r="O12" s="170"/>
      <c r="P12" s="42">
        <v>1</v>
      </c>
      <c r="Q12" s="1"/>
      <c r="R12" s="1"/>
      <c r="S12" s="1"/>
      <c r="T12" s="1"/>
      <c r="U12" s="1"/>
      <c r="V12" s="1"/>
      <c r="W12" s="1"/>
      <c r="X12" s="1"/>
      <c r="Y12" s="2"/>
    </row>
    <row r="13" spans="1:25" ht="16.5">
      <c r="A13" s="427"/>
      <c r="B13" s="475"/>
      <c r="C13" s="477"/>
      <c r="D13" s="264" t="s">
        <v>409</v>
      </c>
      <c r="E13" s="83">
        <v>2</v>
      </c>
      <c r="F13" s="262" t="s">
        <v>410</v>
      </c>
      <c r="G13" s="480"/>
      <c r="J13" s="467"/>
      <c r="K13" s="40"/>
      <c r="L13" s="71"/>
      <c r="M13" s="1"/>
      <c r="N13" s="1"/>
      <c r="O13" s="170"/>
      <c r="P13" s="42">
        <v>1</v>
      </c>
      <c r="Q13" s="1"/>
      <c r="R13" s="1"/>
      <c r="S13" s="1"/>
      <c r="T13" s="1"/>
      <c r="U13" s="1"/>
      <c r="V13" s="1"/>
      <c r="W13" s="1"/>
      <c r="X13" s="1"/>
      <c r="Y13" s="2"/>
    </row>
    <row r="14" spans="1:25" ht="16.5">
      <c r="A14" s="427"/>
      <c r="B14" s="505"/>
      <c r="C14" s="477"/>
      <c r="D14" s="263" t="s">
        <v>411</v>
      </c>
      <c r="E14" s="130">
        <v>3</v>
      </c>
      <c r="F14" s="272" t="s">
        <v>412</v>
      </c>
      <c r="G14" s="506"/>
      <c r="J14" s="338"/>
      <c r="K14" s="64"/>
      <c r="L14" s="63"/>
      <c r="M14" s="19"/>
      <c r="N14" s="19"/>
      <c r="O14" s="170"/>
      <c r="P14" s="42">
        <v>1</v>
      </c>
      <c r="Q14" s="19"/>
      <c r="R14" s="19"/>
      <c r="S14" s="19"/>
      <c r="T14" s="19"/>
      <c r="U14" s="19"/>
      <c r="V14" s="19"/>
      <c r="W14" s="19"/>
      <c r="X14" s="19"/>
      <c r="Y14" s="32"/>
    </row>
    <row r="15" spans="1:25">
      <c r="A15" s="330" t="s">
        <v>59</v>
      </c>
      <c r="B15" s="331"/>
      <c r="C15" s="331"/>
      <c r="D15" s="332"/>
      <c r="E15" s="28">
        <f>E8+E9+E10+E11+E14</f>
        <v>7</v>
      </c>
      <c r="F15" s="1"/>
      <c r="G15" s="66"/>
      <c r="H15" s="1"/>
      <c r="I15" s="1"/>
      <c r="J15" s="28">
        <f>SUM(J8:J14)</f>
        <v>818.59999999999991</v>
      </c>
      <c r="K15" s="40"/>
      <c r="L15" s="71"/>
      <c r="M15" s="1"/>
      <c r="N15" s="1">
        <f>SUM(N8:N14)</f>
        <v>2</v>
      </c>
      <c r="O15" s="1">
        <f t="shared" ref="O15:X15" si="0">SUM(O8:O14)</f>
        <v>0</v>
      </c>
      <c r="P15" s="1">
        <f t="shared" si="0"/>
        <v>3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">
        <f t="shared" si="0"/>
        <v>0</v>
      </c>
      <c r="X15" s="1">
        <f t="shared" si="0"/>
        <v>0</v>
      </c>
      <c r="Y15" s="2"/>
    </row>
  </sheetData>
  <mergeCells count="35">
    <mergeCell ref="A1:Y1"/>
    <mergeCell ref="A2:Y2"/>
    <mergeCell ref="A4:Y4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D5:D7"/>
    <mergeCell ref="A3:W3"/>
    <mergeCell ref="A15:D15"/>
    <mergeCell ref="X3:Y3"/>
    <mergeCell ref="A5:A7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N5:W5"/>
    <mergeCell ref="B12:B14"/>
    <mergeCell ref="C12:C14"/>
    <mergeCell ref="G12:G14"/>
    <mergeCell ref="J12:J14"/>
    <mergeCell ref="A12:A14"/>
    <mergeCell ref="G5:G7"/>
    <mergeCell ref="H5:H7"/>
    <mergeCell ref="N6:N7"/>
  </mergeCells>
  <pageMargins left="0.5" right="0.05" top="0.5" bottom="0.5" header="0.13" footer="0.1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8"/>
  <sheetViews>
    <sheetView showGridLines="0" tabSelected="1" view="pageBreakPreview" zoomScale="77" zoomScaleSheetLayoutView="77" workbookViewId="0">
      <pane xSplit="3" ySplit="7" topLeftCell="D68" activePane="bottomRight" state="frozen"/>
      <selection pane="topRight" activeCell="D1" sqref="D1"/>
      <selection pane="bottomLeft" activeCell="A8" sqref="A8"/>
      <selection pane="bottomRight" activeCell="O71" sqref="O71"/>
    </sheetView>
  </sheetViews>
  <sheetFormatPr defaultRowHeight="15"/>
  <cols>
    <col min="1" max="1" width="6.140625" style="11" customWidth="1"/>
    <col min="2" max="2" width="9.5703125" style="4" customWidth="1"/>
    <col min="3" max="3" width="9.42578125" customWidth="1"/>
    <col min="4" max="4" width="12" style="4" customWidth="1"/>
    <col min="5" max="5" width="5.7109375" customWidth="1"/>
    <col min="6" max="6" width="29.42578125" customWidth="1"/>
    <col min="7" max="7" width="23.85546875" style="12" customWidth="1"/>
    <col min="8" max="8" width="10.140625" hidden="1" customWidth="1"/>
    <col min="9" max="9" width="2.140625" hidden="1" customWidth="1"/>
    <col min="10" max="10" width="8.85546875" style="12" customWidth="1"/>
    <col min="11" max="11" width="12.5703125" hidden="1" customWidth="1"/>
    <col min="12" max="12" width="6.28515625" customWidth="1"/>
    <col min="13" max="13" width="10.28515625" customWidth="1"/>
    <col min="14" max="14" width="3.7109375" style="11" customWidth="1"/>
    <col min="15" max="23" width="5.7109375" customWidth="1"/>
    <col min="25" max="25" width="17.28515625" customWidth="1"/>
  </cols>
  <sheetData>
    <row r="1" spans="1:25">
      <c r="A1" s="432" t="s">
        <v>18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</row>
    <row r="2" spans="1:25" ht="20.25" customHeight="1">
      <c r="A2" s="474" t="str">
        <f>'Patna (West)'!A2</f>
        <v>Progress Report for the construction of HSS ( Sanc. Year 2012 - 13 )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</row>
    <row r="3" spans="1:25" ht="20.100000000000001" customHeight="1">
      <c r="A3" s="515" t="s">
        <v>53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375" t="str">
        <f>Summary!V3</f>
        <v>Date:-30.09.2014</v>
      </c>
      <c r="X3" s="376"/>
      <c r="Y3" s="377"/>
    </row>
    <row r="4" spans="1:25" ht="26.25" customHeight="1">
      <c r="A4" s="396" t="s">
        <v>592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</row>
    <row r="5" spans="1:25" ht="18" customHeight="1">
      <c r="A5" s="343" t="s">
        <v>0</v>
      </c>
      <c r="B5" s="516" t="s">
        <v>1</v>
      </c>
      <c r="C5" s="344" t="s">
        <v>2</v>
      </c>
      <c r="D5" s="516" t="s">
        <v>3</v>
      </c>
      <c r="E5" s="343" t="s">
        <v>0</v>
      </c>
      <c r="F5" s="344" t="s">
        <v>4</v>
      </c>
      <c r="G5" s="339" t="s">
        <v>5</v>
      </c>
      <c r="H5" s="339" t="s">
        <v>62</v>
      </c>
      <c r="I5" s="343" t="s">
        <v>60</v>
      </c>
      <c r="J5" s="339" t="s">
        <v>61</v>
      </c>
      <c r="K5" s="339" t="s">
        <v>31</v>
      </c>
      <c r="L5" s="343" t="s">
        <v>19</v>
      </c>
      <c r="M5" s="339" t="s">
        <v>32</v>
      </c>
      <c r="N5" s="342" t="s">
        <v>15</v>
      </c>
      <c r="O5" s="342"/>
      <c r="P5" s="342"/>
      <c r="Q5" s="342"/>
      <c r="R5" s="342"/>
      <c r="S5" s="342"/>
      <c r="T5" s="342"/>
      <c r="U5" s="342"/>
      <c r="V5" s="342"/>
      <c r="W5" s="342"/>
      <c r="X5" s="339" t="s">
        <v>20</v>
      </c>
      <c r="Y5" s="438" t="s">
        <v>13</v>
      </c>
    </row>
    <row r="6" spans="1:25" ht="29.25" customHeight="1">
      <c r="A6" s="343"/>
      <c r="B6" s="516"/>
      <c r="C6" s="344"/>
      <c r="D6" s="516"/>
      <c r="E6" s="343"/>
      <c r="F6" s="344"/>
      <c r="G6" s="340"/>
      <c r="H6" s="340"/>
      <c r="I6" s="343"/>
      <c r="J6" s="340"/>
      <c r="K6" s="340"/>
      <c r="L6" s="343"/>
      <c r="M6" s="340"/>
      <c r="N6" s="343" t="s">
        <v>6</v>
      </c>
      <c r="O6" s="345" t="s">
        <v>14</v>
      </c>
      <c r="P6" s="333" t="s">
        <v>9</v>
      </c>
      <c r="Q6" s="343" t="s">
        <v>8</v>
      </c>
      <c r="R6" s="343" t="s">
        <v>16</v>
      </c>
      <c r="S6" s="343"/>
      <c r="T6" s="343" t="s">
        <v>17</v>
      </c>
      <c r="U6" s="343"/>
      <c r="V6" s="333" t="s">
        <v>12</v>
      </c>
      <c r="W6" s="333" t="s">
        <v>7</v>
      </c>
      <c r="X6" s="340"/>
      <c r="Y6" s="439"/>
    </row>
    <row r="7" spans="1:25" ht="42" customHeight="1">
      <c r="A7" s="343"/>
      <c r="B7" s="516"/>
      <c r="C7" s="344"/>
      <c r="D7" s="516"/>
      <c r="E7" s="343"/>
      <c r="F7" s="344"/>
      <c r="G7" s="341"/>
      <c r="H7" s="341"/>
      <c r="I7" s="343"/>
      <c r="J7" s="341"/>
      <c r="K7" s="341"/>
      <c r="L7" s="343"/>
      <c r="M7" s="341"/>
      <c r="N7" s="343"/>
      <c r="O7" s="345"/>
      <c r="P7" s="333"/>
      <c r="Q7" s="343"/>
      <c r="R7" s="17" t="s">
        <v>10</v>
      </c>
      <c r="S7" s="17" t="s">
        <v>11</v>
      </c>
      <c r="T7" s="17" t="s">
        <v>10</v>
      </c>
      <c r="U7" s="17" t="s">
        <v>11</v>
      </c>
      <c r="V7" s="333"/>
      <c r="W7" s="333"/>
      <c r="X7" s="341"/>
      <c r="Y7" s="440"/>
    </row>
    <row r="8" spans="1:25">
      <c r="A8" s="417">
        <v>1</v>
      </c>
      <c r="B8" s="509" t="s">
        <v>413</v>
      </c>
      <c r="C8" s="400" t="s">
        <v>414</v>
      </c>
      <c r="D8" s="99"/>
      <c r="E8" s="87">
        <v>1</v>
      </c>
      <c r="F8" s="138" t="s">
        <v>415</v>
      </c>
      <c r="G8" s="325" t="s">
        <v>416</v>
      </c>
      <c r="H8" s="325">
        <v>360.99</v>
      </c>
      <c r="J8" s="328">
        <v>360.99</v>
      </c>
      <c r="K8" s="1"/>
      <c r="L8" s="1"/>
      <c r="M8" s="1"/>
      <c r="N8" s="143">
        <v>1</v>
      </c>
      <c r="O8" s="1"/>
      <c r="P8" s="1"/>
      <c r="Q8" s="1"/>
      <c r="R8" s="1"/>
      <c r="S8" s="1"/>
      <c r="T8" s="1"/>
      <c r="U8" s="1"/>
      <c r="V8" s="1"/>
      <c r="W8" s="1"/>
      <c r="X8" s="277"/>
      <c r="Y8" s="1"/>
    </row>
    <row r="9" spans="1:25" ht="30">
      <c r="A9" s="417"/>
      <c r="B9" s="514"/>
      <c r="C9" s="427"/>
      <c r="D9" s="99"/>
      <c r="E9" s="87">
        <v>2</v>
      </c>
      <c r="F9" s="138" t="s">
        <v>417</v>
      </c>
      <c r="G9" s="366"/>
      <c r="H9" s="366"/>
      <c r="J9" s="407"/>
      <c r="K9" s="1"/>
      <c r="L9" s="1"/>
      <c r="M9" s="1"/>
      <c r="N9" s="143">
        <v>1</v>
      </c>
      <c r="O9" s="1"/>
      <c r="P9" s="1"/>
      <c r="Q9" s="1"/>
      <c r="R9" s="1"/>
      <c r="S9" s="1"/>
      <c r="T9" s="1"/>
      <c r="U9" s="1"/>
      <c r="V9" s="1"/>
      <c r="W9" s="1"/>
      <c r="X9" s="277"/>
      <c r="Y9" s="1"/>
    </row>
    <row r="10" spans="1:25">
      <c r="A10" s="417"/>
      <c r="B10" s="510"/>
      <c r="C10" s="401"/>
      <c r="D10" s="99"/>
      <c r="E10" s="87">
        <v>3</v>
      </c>
      <c r="F10" s="138" t="s">
        <v>418</v>
      </c>
      <c r="G10" s="326"/>
      <c r="H10" s="326"/>
      <c r="J10" s="329"/>
      <c r="K10" s="1"/>
      <c r="L10" s="1"/>
      <c r="M10" s="1"/>
      <c r="N10" s="143">
        <v>1</v>
      </c>
      <c r="O10" s="1"/>
      <c r="P10" s="1"/>
      <c r="Q10" s="1"/>
      <c r="R10" s="1"/>
      <c r="S10" s="1"/>
      <c r="T10" s="1"/>
      <c r="U10" s="1"/>
      <c r="V10" s="1"/>
      <c r="W10" s="1"/>
      <c r="X10" s="277"/>
      <c r="Y10" s="1"/>
    </row>
    <row r="11" spans="1:25">
      <c r="A11" s="417">
        <v>2</v>
      </c>
      <c r="B11" s="509" t="s">
        <v>419</v>
      </c>
      <c r="C11" s="400" t="s">
        <v>414</v>
      </c>
      <c r="D11" s="99"/>
      <c r="E11" s="87">
        <v>1</v>
      </c>
      <c r="F11" s="138" t="s">
        <v>420</v>
      </c>
      <c r="G11" s="518" t="s">
        <v>421</v>
      </c>
      <c r="H11" s="400">
        <v>239.71</v>
      </c>
      <c r="J11" s="328">
        <v>239.71</v>
      </c>
      <c r="K11" s="1"/>
      <c r="L11" s="1"/>
      <c r="M11" s="1"/>
      <c r="N11" s="143">
        <v>1</v>
      </c>
      <c r="O11" s="1"/>
      <c r="P11" s="1"/>
      <c r="Q11" s="1"/>
      <c r="R11" s="1"/>
      <c r="S11" s="1"/>
      <c r="T11" s="1"/>
      <c r="U11" s="1"/>
      <c r="V11" s="1"/>
      <c r="W11" s="1"/>
      <c r="X11" s="277"/>
      <c r="Y11" s="1"/>
    </row>
    <row r="12" spans="1:25" ht="30">
      <c r="A12" s="417"/>
      <c r="B12" s="510"/>
      <c r="C12" s="401"/>
      <c r="D12" s="99"/>
      <c r="E12" s="87">
        <v>2</v>
      </c>
      <c r="F12" s="138" t="s">
        <v>422</v>
      </c>
      <c r="G12" s="519"/>
      <c r="H12" s="401"/>
      <c r="J12" s="329"/>
      <c r="K12" s="1"/>
      <c r="L12" s="1"/>
      <c r="M12" s="1"/>
      <c r="N12" s="143">
        <v>1</v>
      </c>
      <c r="O12" s="1"/>
      <c r="P12" s="1"/>
      <c r="Q12" s="1"/>
      <c r="R12" s="1"/>
      <c r="S12" s="1"/>
      <c r="T12" s="1"/>
      <c r="U12" s="1"/>
      <c r="V12" s="1"/>
      <c r="W12" s="1"/>
      <c r="X12" s="277"/>
      <c r="Y12" s="1"/>
    </row>
    <row r="13" spans="1:25">
      <c r="A13" s="417">
        <v>3</v>
      </c>
      <c r="B13" s="509" t="s">
        <v>423</v>
      </c>
      <c r="C13" s="400" t="s">
        <v>414</v>
      </c>
      <c r="D13" s="99"/>
      <c r="E13" s="87">
        <v>1</v>
      </c>
      <c r="F13" s="138" t="s">
        <v>424</v>
      </c>
      <c r="G13" s="325" t="s">
        <v>416</v>
      </c>
      <c r="H13" s="325">
        <v>241.84</v>
      </c>
      <c r="J13" s="328">
        <v>241.84</v>
      </c>
      <c r="K13" s="1"/>
      <c r="L13" s="1"/>
      <c r="M13" s="1"/>
      <c r="N13" s="143">
        <v>1</v>
      </c>
      <c r="O13" s="1"/>
      <c r="P13" s="1"/>
      <c r="Q13" s="1"/>
      <c r="R13" s="1"/>
      <c r="S13" s="1"/>
      <c r="T13" s="1"/>
      <c r="U13" s="1"/>
      <c r="V13" s="1"/>
      <c r="W13" s="1"/>
      <c r="X13" s="277"/>
      <c r="Y13" s="1" t="s">
        <v>566</v>
      </c>
    </row>
    <row r="14" spans="1:25" ht="30">
      <c r="A14" s="417"/>
      <c r="B14" s="510"/>
      <c r="C14" s="401"/>
      <c r="D14" s="99"/>
      <c r="E14" s="87">
        <v>2</v>
      </c>
      <c r="F14" s="138" t="s">
        <v>425</v>
      </c>
      <c r="G14" s="326"/>
      <c r="H14" s="326"/>
      <c r="J14" s="329"/>
      <c r="K14" s="1"/>
      <c r="L14" s="1"/>
      <c r="M14" s="1"/>
      <c r="N14" s="143">
        <v>1</v>
      </c>
      <c r="O14" s="1"/>
      <c r="P14" s="1"/>
      <c r="Q14" s="1"/>
      <c r="R14" s="1"/>
      <c r="S14" s="1"/>
      <c r="T14" s="1"/>
      <c r="U14" s="1"/>
      <c r="V14" s="1"/>
      <c r="W14" s="1"/>
      <c r="X14" s="277"/>
      <c r="Y14" s="1"/>
    </row>
    <row r="15" spans="1:25">
      <c r="A15" s="417">
        <v>4</v>
      </c>
      <c r="B15" s="509" t="s">
        <v>426</v>
      </c>
      <c r="C15" s="400" t="s">
        <v>414</v>
      </c>
      <c r="D15" s="99"/>
      <c r="E15" s="87">
        <v>1</v>
      </c>
      <c r="F15" s="138" t="s">
        <v>427</v>
      </c>
      <c r="G15" s="325" t="s">
        <v>102</v>
      </c>
      <c r="H15" s="325">
        <v>241.53</v>
      </c>
      <c r="J15" s="328">
        <v>241.53</v>
      </c>
      <c r="K15" s="1"/>
      <c r="L15" s="1"/>
      <c r="M15" s="1"/>
      <c r="N15" s="143"/>
      <c r="O15" s="170"/>
      <c r="P15" s="170"/>
      <c r="Q15" s="42">
        <v>1</v>
      </c>
      <c r="R15" s="1"/>
      <c r="S15" s="1"/>
      <c r="T15" s="1"/>
      <c r="U15" s="1"/>
      <c r="V15" s="1"/>
      <c r="W15" s="1"/>
      <c r="X15" s="328">
        <v>75.78</v>
      </c>
      <c r="Y15" s="1"/>
    </row>
    <row r="16" spans="1:25">
      <c r="A16" s="417"/>
      <c r="B16" s="510"/>
      <c r="C16" s="401"/>
      <c r="D16" s="99"/>
      <c r="E16" s="87">
        <v>2</v>
      </c>
      <c r="F16" s="138" t="s">
        <v>428</v>
      </c>
      <c r="G16" s="326"/>
      <c r="H16" s="326"/>
      <c r="J16" s="329"/>
      <c r="K16" s="1"/>
      <c r="L16" s="1"/>
      <c r="M16" s="1"/>
      <c r="N16" s="143"/>
      <c r="O16" s="170"/>
      <c r="P16" s="170"/>
      <c r="Q16" s="170"/>
      <c r="R16" s="170"/>
      <c r="S16" s="42">
        <v>1</v>
      </c>
      <c r="T16" s="1"/>
      <c r="U16" s="1"/>
      <c r="V16" s="1"/>
      <c r="W16" s="1"/>
      <c r="X16" s="329"/>
      <c r="Y16" s="1"/>
    </row>
    <row r="17" spans="1:25" ht="30">
      <c r="A17" s="417">
        <v>5</v>
      </c>
      <c r="B17" s="509" t="s">
        <v>429</v>
      </c>
      <c r="C17" s="400" t="s">
        <v>430</v>
      </c>
      <c r="D17" s="99"/>
      <c r="E17" s="87">
        <v>1</v>
      </c>
      <c r="F17" s="138" t="s">
        <v>431</v>
      </c>
      <c r="G17" s="507" t="s">
        <v>432</v>
      </c>
      <c r="H17" s="325">
        <v>354.49</v>
      </c>
      <c r="J17" s="328">
        <v>354.49</v>
      </c>
      <c r="K17" s="1"/>
      <c r="L17" s="1"/>
      <c r="M17" s="1"/>
      <c r="N17" s="143">
        <v>1</v>
      </c>
      <c r="O17" s="1"/>
      <c r="P17" s="1"/>
      <c r="Q17" s="1"/>
      <c r="R17" s="1"/>
      <c r="S17" s="1"/>
      <c r="T17" s="1"/>
      <c r="U17" s="1"/>
      <c r="V17" s="1"/>
      <c r="W17" s="1"/>
      <c r="X17" s="277"/>
      <c r="Y17" s="1" t="s">
        <v>567</v>
      </c>
    </row>
    <row r="18" spans="1:25" ht="30">
      <c r="A18" s="417"/>
      <c r="B18" s="514"/>
      <c r="C18" s="427"/>
      <c r="D18" s="99"/>
      <c r="E18" s="87">
        <v>2</v>
      </c>
      <c r="F18" s="138" t="s">
        <v>433</v>
      </c>
      <c r="G18" s="366"/>
      <c r="H18" s="366"/>
      <c r="J18" s="407"/>
      <c r="K18" s="1"/>
      <c r="L18" s="1"/>
      <c r="M18" s="1"/>
      <c r="N18" s="143">
        <v>1</v>
      </c>
      <c r="O18" s="1"/>
      <c r="P18" s="1"/>
      <c r="Q18" s="1"/>
      <c r="R18" s="1"/>
      <c r="S18" s="1"/>
      <c r="T18" s="1"/>
      <c r="U18" s="1"/>
      <c r="V18" s="1"/>
      <c r="W18" s="1"/>
      <c r="X18" s="277"/>
      <c r="Y18" s="1" t="s">
        <v>567</v>
      </c>
    </row>
    <row r="19" spans="1:25" ht="30">
      <c r="A19" s="417"/>
      <c r="B19" s="510"/>
      <c r="C19" s="401"/>
      <c r="D19" s="99"/>
      <c r="E19" s="87">
        <v>3</v>
      </c>
      <c r="F19" s="138" t="s">
        <v>434</v>
      </c>
      <c r="G19" s="326"/>
      <c r="H19" s="326"/>
      <c r="J19" s="329"/>
      <c r="K19" s="1"/>
      <c r="L19" s="1"/>
      <c r="M19" s="1"/>
      <c r="N19" s="143">
        <v>1</v>
      </c>
      <c r="O19" s="1"/>
      <c r="P19" s="1"/>
      <c r="Q19" s="1"/>
      <c r="R19" s="1"/>
      <c r="S19" s="1"/>
      <c r="T19" s="1"/>
      <c r="U19" s="1"/>
      <c r="V19" s="1"/>
      <c r="W19" s="1"/>
      <c r="X19" s="277"/>
      <c r="Y19" s="1" t="s">
        <v>567</v>
      </c>
    </row>
    <row r="20" spans="1:25">
      <c r="A20" s="417">
        <v>6</v>
      </c>
      <c r="B20" s="509" t="s">
        <v>435</v>
      </c>
      <c r="C20" s="400" t="s">
        <v>430</v>
      </c>
      <c r="D20" s="99"/>
      <c r="E20" s="87">
        <v>1</v>
      </c>
      <c r="F20" s="138" t="s">
        <v>436</v>
      </c>
      <c r="G20" s="507" t="s">
        <v>432</v>
      </c>
      <c r="H20" s="400">
        <v>357.67</v>
      </c>
      <c r="J20" s="328">
        <v>357.67</v>
      </c>
      <c r="K20" s="1"/>
      <c r="L20" s="1"/>
      <c r="M20" s="1"/>
      <c r="N20" s="143">
        <v>1</v>
      </c>
      <c r="O20" s="1"/>
      <c r="P20" s="1"/>
      <c r="Q20" s="1"/>
      <c r="R20" s="1"/>
      <c r="S20" s="1"/>
      <c r="T20" s="1"/>
      <c r="U20" s="1"/>
      <c r="V20" s="1"/>
      <c r="W20" s="1"/>
      <c r="X20" s="277"/>
      <c r="Y20" s="1"/>
    </row>
    <row r="21" spans="1:25">
      <c r="A21" s="417"/>
      <c r="B21" s="514"/>
      <c r="C21" s="427"/>
      <c r="D21" s="99"/>
      <c r="E21" s="87">
        <v>2</v>
      </c>
      <c r="F21" s="138" t="s">
        <v>437</v>
      </c>
      <c r="G21" s="366"/>
      <c r="H21" s="427"/>
      <c r="J21" s="407"/>
      <c r="K21" s="1"/>
      <c r="L21" s="1"/>
      <c r="M21" s="1"/>
      <c r="N21" s="143">
        <v>1</v>
      </c>
      <c r="O21" s="1"/>
      <c r="P21" s="1"/>
      <c r="Q21" s="1"/>
      <c r="R21" s="1"/>
      <c r="S21" s="1"/>
      <c r="T21" s="1"/>
      <c r="U21" s="1"/>
      <c r="V21" s="1"/>
      <c r="W21" s="1"/>
      <c r="X21" s="277"/>
      <c r="Y21" s="1"/>
    </row>
    <row r="22" spans="1:25" ht="30">
      <c r="A22" s="417"/>
      <c r="B22" s="510"/>
      <c r="C22" s="401"/>
      <c r="D22" s="99"/>
      <c r="E22" s="87">
        <v>3</v>
      </c>
      <c r="F22" s="138" t="s">
        <v>438</v>
      </c>
      <c r="G22" s="326"/>
      <c r="H22" s="401"/>
      <c r="J22" s="329"/>
      <c r="K22" s="1"/>
      <c r="L22" s="1"/>
      <c r="M22" s="1"/>
      <c r="N22" s="143">
        <v>1</v>
      </c>
      <c r="O22" s="1"/>
      <c r="P22" s="1"/>
      <c r="Q22" s="1"/>
      <c r="R22" s="1"/>
      <c r="S22" s="1"/>
      <c r="T22" s="1"/>
      <c r="U22" s="1"/>
      <c r="V22" s="1"/>
      <c r="W22" s="1"/>
      <c r="X22" s="277"/>
      <c r="Y22" s="1"/>
    </row>
    <row r="23" spans="1:25" ht="30">
      <c r="A23" s="417">
        <v>7</v>
      </c>
      <c r="B23" s="509" t="s">
        <v>439</v>
      </c>
      <c r="C23" s="400" t="s">
        <v>430</v>
      </c>
      <c r="D23" s="99"/>
      <c r="E23" s="87">
        <v>1</v>
      </c>
      <c r="F23" s="138" t="s">
        <v>440</v>
      </c>
      <c r="G23" s="325" t="s">
        <v>102</v>
      </c>
      <c r="H23" s="325">
        <v>239.96</v>
      </c>
      <c r="J23" s="328">
        <v>239.96</v>
      </c>
      <c r="K23" s="1"/>
      <c r="L23" s="1"/>
      <c r="M23" s="1"/>
      <c r="N23" s="143"/>
      <c r="O23" s="170"/>
      <c r="P23" s="170"/>
      <c r="Q23" s="42">
        <v>1</v>
      </c>
      <c r="R23" s="1"/>
      <c r="S23" s="1"/>
      <c r="T23" s="1"/>
      <c r="U23" s="1"/>
      <c r="V23" s="1"/>
      <c r="W23" s="1"/>
      <c r="X23" s="328">
        <v>23.32</v>
      </c>
      <c r="Y23" s="1"/>
    </row>
    <row r="24" spans="1:25" ht="30">
      <c r="A24" s="417"/>
      <c r="B24" s="510"/>
      <c r="C24" s="401"/>
      <c r="D24" s="99"/>
      <c r="E24" s="87">
        <v>2</v>
      </c>
      <c r="F24" s="138" t="s">
        <v>441</v>
      </c>
      <c r="G24" s="326"/>
      <c r="H24" s="326"/>
      <c r="J24" s="329"/>
      <c r="K24" s="1"/>
      <c r="L24" s="1"/>
      <c r="M24" s="1"/>
      <c r="N24" s="143">
        <v>1</v>
      </c>
      <c r="O24" s="1"/>
      <c r="P24" s="1"/>
      <c r="Q24" s="1"/>
      <c r="R24" s="1"/>
      <c r="S24" s="1"/>
      <c r="T24" s="1"/>
      <c r="U24" s="1"/>
      <c r="V24" s="1"/>
      <c r="W24" s="1"/>
      <c r="X24" s="329"/>
      <c r="Y24" s="1"/>
    </row>
    <row r="25" spans="1:25" ht="30">
      <c r="A25" s="417">
        <v>8</v>
      </c>
      <c r="B25" s="509" t="s">
        <v>442</v>
      </c>
      <c r="C25" s="400" t="s">
        <v>430</v>
      </c>
      <c r="D25" s="99"/>
      <c r="E25" s="87">
        <v>1</v>
      </c>
      <c r="F25" s="138" t="s">
        <v>443</v>
      </c>
      <c r="G25" s="394" t="s">
        <v>444</v>
      </c>
      <c r="H25" s="400">
        <v>243.01</v>
      </c>
      <c r="J25" s="328">
        <v>243.01</v>
      </c>
      <c r="K25" s="1"/>
      <c r="L25" s="1"/>
      <c r="M25" s="1"/>
      <c r="N25" s="143">
        <v>1</v>
      </c>
      <c r="O25" s="1"/>
      <c r="P25" s="1"/>
      <c r="Q25" s="1"/>
      <c r="R25" s="1"/>
      <c r="S25" s="1"/>
      <c r="T25" s="1"/>
      <c r="U25" s="1"/>
      <c r="V25" s="1"/>
      <c r="W25" s="1"/>
      <c r="X25" s="277"/>
      <c r="Y25" s="1"/>
    </row>
    <row r="26" spans="1:25">
      <c r="A26" s="417"/>
      <c r="B26" s="510"/>
      <c r="C26" s="401"/>
      <c r="D26" s="99"/>
      <c r="E26" s="87">
        <v>2</v>
      </c>
      <c r="F26" s="138" t="s">
        <v>445</v>
      </c>
      <c r="G26" s="511"/>
      <c r="H26" s="401"/>
      <c r="J26" s="329"/>
      <c r="K26" s="1"/>
      <c r="L26" s="1"/>
      <c r="M26" s="1"/>
      <c r="N26" s="143">
        <v>1</v>
      </c>
      <c r="O26" s="1"/>
      <c r="P26" s="1"/>
      <c r="Q26" s="1"/>
      <c r="R26" s="1"/>
      <c r="S26" s="1"/>
      <c r="T26" s="1"/>
      <c r="U26" s="1"/>
      <c r="V26" s="1"/>
      <c r="W26" s="1"/>
      <c r="X26" s="277"/>
      <c r="Y26" s="1"/>
    </row>
    <row r="27" spans="1:25">
      <c r="A27" s="417">
        <v>9</v>
      </c>
      <c r="B27" s="509" t="s">
        <v>446</v>
      </c>
      <c r="C27" s="400" t="s">
        <v>430</v>
      </c>
      <c r="D27" s="99"/>
      <c r="E27" s="87">
        <v>1</v>
      </c>
      <c r="F27" s="138" t="s">
        <v>447</v>
      </c>
      <c r="G27" s="325" t="s">
        <v>448</v>
      </c>
      <c r="H27" s="325">
        <v>243.32</v>
      </c>
      <c r="J27" s="328">
        <v>243.32</v>
      </c>
      <c r="K27" s="1"/>
      <c r="L27" s="1"/>
      <c r="M27" s="1"/>
      <c r="N27" s="143"/>
      <c r="O27" s="170"/>
      <c r="P27" s="42">
        <v>1</v>
      </c>
      <c r="Q27" s="1"/>
      <c r="R27" s="1"/>
      <c r="S27" s="1"/>
      <c r="T27" s="1"/>
      <c r="U27" s="1"/>
      <c r="V27" s="1"/>
      <c r="W27" s="1"/>
      <c r="X27" s="328">
        <v>22.75</v>
      </c>
      <c r="Y27" s="1"/>
    </row>
    <row r="28" spans="1:25" ht="30">
      <c r="A28" s="417"/>
      <c r="B28" s="510"/>
      <c r="C28" s="401"/>
      <c r="D28" s="99"/>
      <c r="E28" s="87">
        <v>2</v>
      </c>
      <c r="F28" s="138" t="s">
        <v>449</v>
      </c>
      <c r="G28" s="326"/>
      <c r="H28" s="326"/>
      <c r="J28" s="329"/>
      <c r="K28" s="1"/>
      <c r="L28" s="1"/>
      <c r="M28" s="1"/>
      <c r="N28" s="143"/>
      <c r="O28" s="170"/>
      <c r="P28" s="42">
        <v>1</v>
      </c>
      <c r="Q28" s="1"/>
      <c r="R28" s="1"/>
      <c r="S28" s="1"/>
      <c r="T28" s="1"/>
      <c r="U28" s="1"/>
      <c r="V28" s="1"/>
      <c r="W28" s="1"/>
      <c r="X28" s="329"/>
      <c r="Y28" s="1"/>
    </row>
    <row r="29" spans="1:25">
      <c r="A29" s="417">
        <v>10</v>
      </c>
      <c r="B29" s="509" t="s">
        <v>450</v>
      </c>
      <c r="C29" s="400" t="s">
        <v>430</v>
      </c>
      <c r="D29" s="99"/>
      <c r="E29" s="87">
        <v>1</v>
      </c>
      <c r="F29" s="138" t="s">
        <v>451</v>
      </c>
      <c r="G29" s="325" t="s">
        <v>102</v>
      </c>
      <c r="H29" s="325">
        <v>238.2</v>
      </c>
      <c r="J29" s="415">
        <v>238.2</v>
      </c>
      <c r="K29" s="1"/>
      <c r="L29" s="1"/>
      <c r="M29" s="1"/>
      <c r="N29" s="143"/>
      <c r="O29" s="170"/>
      <c r="P29" s="170"/>
      <c r="Q29" s="42">
        <v>1</v>
      </c>
      <c r="R29" s="1"/>
      <c r="S29" s="1"/>
      <c r="T29" s="1"/>
      <c r="U29" s="1"/>
      <c r="V29" s="1"/>
      <c r="W29" s="1"/>
      <c r="X29" s="277"/>
      <c r="Y29" s="1"/>
    </row>
    <row r="30" spans="1:25" ht="30">
      <c r="A30" s="417"/>
      <c r="B30" s="510"/>
      <c r="C30" s="401"/>
      <c r="D30" s="99"/>
      <c r="E30" s="87">
        <v>2</v>
      </c>
      <c r="F30" s="138" t="s">
        <v>452</v>
      </c>
      <c r="G30" s="326"/>
      <c r="H30" s="326"/>
      <c r="J30" s="416"/>
      <c r="K30" s="1"/>
      <c r="L30" s="1"/>
      <c r="M30" s="1"/>
      <c r="N30" s="143"/>
      <c r="O30" s="170"/>
      <c r="P30" s="42">
        <v>1</v>
      </c>
      <c r="Q30" s="1"/>
      <c r="R30" s="1"/>
      <c r="S30" s="1"/>
      <c r="T30" s="1"/>
      <c r="U30" s="1"/>
      <c r="V30" s="1"/>
      <c r="W30" s="1"/>
      <c r="X30" s="277"/>
      <c r="Y30" s="1"/>
    </row>
    <row r="31" spans="1:25" ht="30">
      <c r="A31" s="417">
        <v>11</v>
      </c>
      <c r="B31" s="509" t="s">
        <v>453</v>
      </c>
      <c r="C31" s="400"/>
      <c r="D31" s="99"/>
      <c r="E31" s="87">
        <v>1</v>
      </c>
      <c r="F31" s="138" t="s">
        <v>454</v>
      </c>
      <c r="G31" s="325" t="s">
        <v>102</v>
      </c>
      <c r="H31" s="325">
        <v>238.12</v>
      </c>
      <c r="J31" s="328">
        <v>238.12</v>
      </c>
      <c r="K31" s="1"/>
      <c r="L31" s="1"/>
      <c r="M31" s="1"/>
      <c r="N31" s="143"/>
      <c r="O31" s="170"/>
      <c r="P31" s="170"/>
      <c r="Q31" s="42">
        <v>1</v>
      </c>
      <c r="R31" s="1"/>
      <c r="S31" s="1"/>
      <c r="T31" s="1"/>
      <c r="U31" s="1"/>
      <c r="V31" s="1"/>
      <c r="W31" s="1"/>
      <c r="X31" s="328">
        <v>43.34</v>
      </c>
      <c r="Y31" s="1"/>
    </row>
    <row r="32" spans="1:25" ht="30">
      <c r="A32" s="417"/>
      <c r="B32" s="510"/>
      <c r="C32" s="401"/>
      <c r="D32" s="99"/>
      <c r="E32" s="87">
        <v>2</v>
      </c>
      <c r="F32" s="138" t="s">
        <v>455</v>
      </c>
      <c r="G32" s="326"/>
      <c r="H32" s="326"/>
      <c r="J32" s="329"/>
      <c r="K32" s="1"/>
      <c r="L32" s="1"/>
      <c r="M32" s="1"/>
      <c r="N32" s="143"/>
      <c r="O32" s="170"/>
      <c r="P32" s="42">
        <v>1</v>
      </c>
      <c r="Q32" s="1"/>
      <c r="R32" s="1"/>
      <c r="S32" s="1"/>
      <c r="T32" s="1"/>
      <c r="U32" s="1"/>
      <c r="V32" s="1"/>
      <c r="W32" s="1"/>
      <c r="X32" s="329"/>
      <c r="Y32" s="1"/>
    </row>
    <row r="33" spans="1:25">
      <c r="A33" s="417">
        <v>12</v>
      </c>
      <c r="B33" s="509" t="s">
        <v>456</v>
      </c>
      <c r="C33" s="400" t="s">
        <v>457</v>
      </c>
      <c r="D33" s="99"/>
      <c r="E33" s="87">
        <v>1</v>
      </c>
      <c r="F33" s="138" t="s">
        <v>458</v>
      </c>
      <c r="G33" s="325" t="s">
        <v>459</v>
      </c>
      <c r="H33" s="366">
        <v>369.8</v>
      </c>
      <c r="J33" s="415">
        <v>369.8</v>
      </c>
      <c r="K33" s="1"/>
      <c r="L33" s="1"/>
      <c r="M33" s="1"/>
      <c r="N33" s="143"/>
      <c r="O33" s="42"/>
      <c r="P33" s="42">
        <v>1</v>
      </c>
      <c r="Q33" s="1"/>
      <c r="R33" s="1"/>
      <c r="S33" s="1"/>
      <c r="T33" s="1"/>
      <c r="U33" s="1"/>
      <c r="V33" s="1"/>
      <c r="W33" s="1"/>
      <c r="X33" s="328">
        <v>22.89</v>
      </c>
      <c r="Y33" s="1"/>
    </row>
    <row r="34" spans="1:25">
      <c r="A34" s="417"/>
      <c r="B34" s="514"/>
      <c r="C34" s="427"/>
      <c r="D34" s="99"/>
      <c r="E34" s="87">
        <v>2</v>
      </c>
      <c r="F34" s="138" t="s">
        <v>460</v>
      </c>
      <c r="G34" s="366"/>
      <c r="H34" s="366"/>
      <c r="J34" s="521"/>
      <c r="K34" s="1"/>
      <c r="L34" s="1"/>
      <c r="M34" s="1"/>
      <c r="N34" s="143"/>
      <c r="O34" s="42"/>
      <c r="P34" s="42">
        <v>1</v>
      </c>
      <c r="Q34" s="1"/>
      <c r="R34" s="1"/>
      <c r="S34" s="1"/>
      <c r="T34" s="1"/>
      <c r="U34" s="1"/>
      <c r="V34" s="1"/>
      <c r="W34" s="1"/>
      <c r="X34" s="407"/>
      <c r="Y34" s="1"/>
    </row>
    <row r="35" spans="1:25">
      <c r="A35" s="417"/>
      <c r="B35" s="510"/>
      <c r="C35" s="401"/>
      <c r="D35" s="99"/>
      <c r="E35" s="87">
        <v>3</v>
      </c>
      <c r="F35" s="138" t="s">
        <v>461</v>
      </c>
      <c r="G35" s="326"/>
      <c r="H35" s="366"/>
      <c r="J35" s="416"/>
      <c r="K35" s="1"/>
      <c r="L35" s="1"/>
      <c r="M35" s="1"/>
      <c r="N35" s="143"/>
      <c r="O35" s="42">
        <v>1</v>
      </c>
      <c r="P35" s="41"/>
      <c r="Q35" s="1"/>
      <c r="R35" s="1"/>
      <c r="S35" s="1"/>
      <c r="T35" s="1"/>
      <c r="U35" s="1"/>
      <c r="V35" s="1"/>
      <c r="W35" s="1"/>
      <c r="X35" s="329"/>
      <c r="Y35" s="1"/>
    </row>
    <row r="36" spans="1:25">
      <c r="A36" s="417">
        <v>13</v>
      </c>
      <c r="B36" s="509" t="s">
        <v>462</v>
      </c>
      <c r="C36" s="400" t="s">
        <v>457</v>
      </c>
      <c r="D36" s="99"/>
      <c r="E36" s="87">
        <v>1</v>
      </c>
      <c r="F36" s="138" t="s">
        <v>463</v>
      </c>
      <c r="G36" s="325" t="s">
        <v>464</v>
      </c>
      <c r="H36" s="325">
        <v>369.1</v>
      </c>
      <c r="J36" s="415">
        <v>369.1</v>
      </c>
      <c r="K36" s="1"/>
      <c r="L36" s="1"/>
      <c r="M36" s="1"/>
      <c r="N36" s="143"/>
      <c r="O36" s="42"/>
      <c r="P36" s="42"/>
      <c r="Q36" s="42">
        <v>1</v>
      </c>
      <c r="R36" s="41"/>
      <c r="S36" s="41"/>
      <c r="T36" s="41"/>
      <c r="U36" s="41"/>
      <c r="V36" s="41"/>
      <c r="W36" s="41"/>
      <c r="X36" s="328">
        <v>47.18</v>
      </c>
      <c r="Y36" s="1"/>
    </row>
    <row r="37" spans="1:25">
      <c r="A37" s="417"/>
      <c r="B37" s="514"/>
      <c r="C37" s="427"/>
      <c r="D37" s="99"/>
      <c r="E37" s="87">
        <v>2</v>
      </c>
      <c r="F37" s="138" t="s">
        <v>465</v>
      </c>
      <c r="G37" s="366"/>
      <c r="H37" s="366"/>
      <c r="J37" s="521"/>
      <c r="K37" s="1"/>
      <c r="L37" s="1"/>
      <c r="M37" s="1"/>
      <c r="N37" s="143"/>
      <c r="O37" s="42"/>
      <c r="P37" s="42"/>
      <c r="Q37" s="42">
        <v>1</v>
      </c>
      <c r="R37" s="41"/>
      <c r="S37" s="41"/>
      <c r="T37" s="41"/>
      <c r="U37" s="41"/>
      <c r="V37" s="41"/>
      <c r="W37" s="41"/>
      <c r="X37" s="407"/>
      <c r="Y37" s="1"/>
    </row>
    <row r="38" spans="1:25">
      <c r="A38" s="417"/>
      <c r="B38" s="510"/>
      <c r="C38" s="401"/>
      <c r="D38" s="99"/>
      <c r="E38" s="87">
        <v>3</v>
      </c>
      <c r="F38" s="138" t="s">
        <v>466</v>
      </c>
      <c r="G38" s="326"/>
      <c r="H38" s="326"/>
      <c r="J38" s="416"/>
      <c r="K38" s="1"/>
      <c r="L38" s="1"/>
      <c r="M38" s="1"/>
      <c r="N38" s="143"/>
      <c r="O38" s="42"/>
      <c r="P38" s="42">
        <v>1</v>
      </c>
      <c r="Q38" s="171"/>
      <c r="R38" s="41"/>
      <c r="S38" s="41"/>
      <c r="T38" s="41"/>
      <c r="U38" s="41"/>
      <c r="V38" s="41"/>
      <c r="W38" s="41"/>
      <c r="X38" s="329"/>
      <c r="Y38" s="1"/>
    </row>
    <row r="39" spans="1:25">
      <c r="A39" s="417">
        <v>14</v>
      </c>
      <c r="B39" s="509" t="s">
        <v>467</v>
      </c>
      <c r="C39" s="400" t="s">
        <v>457</v>
      </c>
      <c r="D39" s="99"/>
      <c r="E39" s="87">
        <v>1</v>
      </c>
      <c r="F39" s="138" t="s">
        <v>468</v>
      </c>
      <c r="G39" s="394" t="s">
        <v>469</v>
      </c>
      <c r="H39" s="427">
        <v>245.04</v>
      </c>
      <c r="J39" s="328">
        <v>245.04</v>
      </c>
      <c r="K39" s="1"/>
      <c r="L39" s="1"/>
      <c r="M39" s="1"/>
      <c r="N39" s="143"/>
      <c r="O39" s="42"/>
      <c r="P39" s="42">
        <v>1</v>
      </c>
      <c r="Q39" s="41"/>
      <c r="R39" s="41"/>
      <c r="S39" s="41"/>
      <c r="T39" s="41"/>
      <c r="U39" s="41"/>
      <c r="V39" s="41"/>
      <c r="W39" s="41"/>
      <c r="X39" s="277"/>
      <c r="Y39" s="1"/>
    </row>
    <row r="40" spans="1:25">
      <c r="A40" s="417"/>
      <c r="B40" s="520"/>
      <c r="C40" s="517"/>
      <c r="D40" s="99"/>
      <c r="E40" s="87">
        <v>2</v>
      </c>
      <c r="F40" s="138" t="s">
        <v>470</v>
      </c>
      <c r="G40" s="511"/>
      <c r="H40" s="427"/>
      <c r="J40" s="329"/>
      <c r="K40" s="1"/>
      <c r="L40" s="1"/>
      <c r="M40" s="1"/>
      <c r="N40" s="143"/>
      <c r="O40" s="42"/>
      <c r="P40" s="42">
        <v>1</v>
      </c>
      <c r="Q40" s="41"/>
      <c r="R40" s="41"/>
      <c r="S40" s="41"/>
      <c r="T40" s="41"/>
      <c r="U40" s="41"/>
      <c r="V40" s="41"/>
      <c r="W40" s="41"/>
      <c r="X40" s="277"/>
      <c r="Y40" s="1"/>
    </row>
    <row r="41" spans="1:25" ht="30">
      <c r="A41" s="417">
        <v>15</v>
      </c>
      <c r="B41" s="509" t="s">
        <v>471</v>
      </c>
      <c r="C41" s="400" t="s">
        <v>457</v>
      </c>
      <c r="D41" s="99"/>
      <c r="E41" s="87">
        <v>1</v>
      </c>
      <c r="F41" s="138" t="s">
        <v>472</v>
      </c>
      <c r="G41" s="325" t="s">
        <v>473</v>
      </c>
      <c r="H41" s="325">
        <v>244.47</v>
      </c>
      <c r="J41" s="328">
        <v>244.47</v>
      </c>
      <c r="K41" s="1"/>
      <c r="L41" s="1"/>
      <c r="M41" s="1"/>
      <c r="N41" s="143"/>
      <c r="O41" s="42"/>
      <c r="P41" s="42"/>
      <c r="Q41" s="42">
        <v>1</v>
      </c>
      <c r="R41" s="41"/>
      <c r="S41" s="41"/>
      <c r="T41" s="41"/>
      <c r="U41" s="41"/>
      <c r="V41" s="41"/>
      <c r="W41" s="41"/>
      <c r="X41" s="328">
        <v>24.73</v>
      </c>
      <c r="Y41" s="1"/>
    </row>
    <row r="42" spans="1:25">
      <c r="A42" s="417"/>
      <c r="B42" s="510"/>
      <c r="C42" s="401"/>
      <c r="D42" s="99"/>
      <c r="E42" s="87">
        <v>2</v>
      </c>
      <c r="F42" s="138" t="s">
        <v>474</v>
      </c>
      <c r="G42" s="326"/>
      <c r="H42" s="326"/>
      <c r="J42" s="329"/>
      <c r="K42" s="1"/>
      <c r="L42" s="1"/>
      <c r="M42" s="1"/>
      <c r="N42" s="143"/>
      <c r="O42" s="42"/>
      <c r="P42" s="42"/>
      <c r="Q42" s="42">
        <v>1</v>
      </c>
      <c r="R42" s="41"/>
      <c r="S42" s="41"/>
      <c r="T42" s="41"/>
      <c r="U42" s="41"/>
      <c r="V42" s="41"/>
      <c r="W42" s="41"/>
      <c r="X42" s="329"/>
      <c r="Y42" s="1"/>
    </row>
    <row r="43" spans="1:25">
      <c r="A43" s="417">
        <v>16</v>
      </c>
      <c r="B43" s="509" t="s">
        <v>475</v>
      </c>
      <c r="C43" s="400" t="s">
        <v>457</v>
      </c>
      <c r="D43" s="99"/>
      <c r="E43" s="87">
        <v>1</v>
      </c>
      <c r="F43" s="138" t="s">
        <v>476</v>
      </c>
      <c r="G43" s="325" t="s">
        <v>477</v>
      </c>
      <c r="H43" s="325">
        <v>244.8</v>
      </c>
      <c r="J43" s="415">
        <v>244.8</v>
      </c>
      <c r="K43" s="1"/>
      <c r="L43" s="1"/>
      <c r="M43" s="1"/>
      <c r="N43" s="143"/>
      <c r="O43" s="42"/>
      <c r="P43" s="42"/>
      <c r="Q43" s="42">
        <v>1</v>
      </c>
      <c r="R43" s="41"/>
      <c r="S43" s="41"/>
      <c r="T43" s="41"/>
      <c r="U43" s="41"/>
      <c r="V43" s="41"/>
      <c r="W43" s="41"/>
      <c r="X43" s="328">
        <v>24.72</v>
      </c>
      <c r="Y43" s="1"/>
    </row>
    <row r="44" spans="1:25">
      <c r="A44" s="417"/>
      <c r="B44" s="510"/>
      <c r="C44" s="401"/>
      <c r="D44" s="99"/>
      <c r="E44" s="87">
        <v>2</v>
      </c>
      <c r="F44" s="138" t="s">
        <v>478</v>
      </c>
      <c r="G44" s="326"/>
      <c r="H44" s="326"/>
      <c r="J44" s="416"/>
      <c r="K44" s="1"/>
      <c r="L44" s="1"/>
      <c r="M44" s="1"/>
      <c r="N44" s="143"/>
      <c r="O44" s="42"/>
      <c r="P44" s="42">
        <v>1</v>
      </c>
      <c r="Q44" s="41"/>
      <c r="R44" s="41"/>
      <c r="S44" s="41"/>
      <c r="T44" s="41"/>
      <c r="U44" s="41"/>
      <c r="V44" s="41"/>
      <c r="W44" s="41"/>
      <c r="X44" s="329"/>
      <c r="Y44" s="1"/>
    </row>
    <row r="45" spans="1:25">
      <c r="A45" s="417">
        <v>17</v>
      </c>
      <c r="B45" s="509" t="s">
        <v>479</v>
      </c>
      <c r="C45" s="400" t="s">
        <v>457</v>
      </c>
      <c r="D45" s="99"/>
      <c r="E45" s="87">
        <v>1</v>
      </c>
      <c r="F45" s="138" t="s">
        <v>480</v>
      </c>
      <c r="G45" s="512" t="s">
        <v>481</v>
      </c>
      <c r="H45" s="366">
        <v>365.56</v>
      </c>
      <c r="J45" s="328">
        <v>365.56</v>
      </c>
      <c r="K45" s="1"/>
      <c r="L45" s="1"/>
      <c r="M45" s="1"/>
      <c r="N45" s="143"/>
      <c r="O45" s="42"/>
      <c r="P45" s="42"/>
      <c r="Q45" s="42">
        <v>1</v>
      </c>
      <c r="R45" s="41"/>
      <c r="S45" s="41"/>
      <c r="T45" s="41"/>
      <c r="U45" s="41"/>
      <c r="V45" s="41"/>
      <c r="W45" s="41"/>
      <c r="X45" s="277"/>
      <c r="Y45" s="1"/>
    </row>
    <row r="46" spans="1:25">
      <c r="A46" s="417"/>
      <c r="B46" s="514"/>
      <c r="C46" s="427"/>
      <c r="D46" s="99"/>
      <c r="E46" s="87">
        <v>2</v>
      </c>
      <c r="F46" s="138" t="s">
        <v>482</v>
      </c>
      <c r="G46" s="513"/>
      <c r="H46" s="366"/>
      <c r="J46" s="407"/>
      <c r="K46" s="1"/>
      <c r="L46" s="1"/>
      <c r="M46" s="1"/>
      <c r="N46" s="143"/>
      <c r="O46" s="42">
        <v>1</v>
      </c>
      <c r="P46" s="41"/>
      <c r="Q46" s="41"/>
      <c r="R46" s="41"/>
      <c r="S46" s="41"/>
      <c r="T46" s="41"/>
      <c r="U46" s="41"/>
      <c r="V46" s="41"/>
      <c r="W46" s="41"/>
      <c r="X46" s="277"/>
      <c r="Y46" s="1"/>
    </row>
    <row r="47" spans="1:25">
      <c r="A47" s="417"/>
      <c r="B47" s="510"/>
      <c r="C47" s="401"/>
      <c r="D47" s="99"/>
      <c r="E47" s="87">
        <v>3</v>
      </c>
      <c r="F47" s="138" t="s">
        <v>483</v>
      </c>
      <c r="G47" s="511"/>
      <c r="H47" s="366"/>
      <c r="J47" s="329"/>
      <c r="K47" s="1"/>
      <c r="L47" s="1"/>
      <c r="M47" s="1"/>
      <c r="N47" s="143"/>
      <c r="O47" s="42"/>
      <c r="P47" s="42"/>
      <c r="Q47" s="42"/>
      <c r="R47" s="42">
        <v>1</v>
      </c>
      <c r="S47" s="41"/>
      <c r="T47" s="41"/>
      <c r="U47" s="41"/>
      <c r="V47" s="41"/>
      <c r="W47" s="41"/>
      <c r="X47" s="277"/>
      <c r="Y47" s="1"/>
    </row>
    <row r="48" spans="1:25">
      <c r="A48" s="417">
        <v>18</v>
      </c>
      <c r="B48" s="509" t="s">
        <v>484</v>
      </c>
      <c r="C48" s="400" t="s">
        <v>457</v>
      </c>
      <c r="D48" s="99"/>
      <c r="E48" s="87">
        <v>1</v>
      </c>
      <c r="F48" s="138" t="s">
        <v>485</v>
      </c>
      <c r="G48" s="400" t="s">
        <v>486</v>
      </c>
      <c r="H48" s="400">
        <v>244.24</v>
      </c>
      <c r="J48" s="328">
        <v>244.24</v>
      </c>
      <c r="K48" s="1"/>
      <c r="L48" s="1"/>
      <c r="M48" s="1"/>
      <c r="N48" s="143"/>
      <c r="O48" s="42"/>
      <c r="P48" s="42"/>
      <c r="Q48" s="42">
        <v>1</v>
      </c>
      <c r="R48" s="41"/>
      <c r="S48" s="41"/>
      <c r="T48" s="41"/>
      <c r="U48" s="41"/>
      <c r="V48" s="41"/>
      <c r="W48" s="41"/>
      <c r="X48" s="328">
        <v>79.569999999999993</v>
      </c>
      <c r="Y48" s="1"/>
    </row>
    <row r="49" spans="1:25">
      <c r="A49" s="417"/>
      <c r="B49" s="510"/>
      <c r="C49" s="401"/>
      <c r="D49" s="99"/>
      <c r="E49" s="87">
        <v>2</v>
      </c>
      <c r="F49" s="138" t="s">
        <v>487</v>
      </c>
      <c r="G49" s="401"/>
      <c r="H49" s="401"/>
      <c r="J49" s="329"/>
      <c r="K49" s="1"/>
      <c r="L49" s="1"/>
      <c r="M49" s="1"/>
      <c r="N49" s="143"/>
      <c r="O49" s="42"/>
      <c r="P49" s="42"/>
      <c r="Q49" s="42">
        <v>1</v>
      </c>
      <c r="R49" s="41"/>
      <c r="S49" s="41"/>
      <c r="T49" s="41"/>
      <c r="U49" s="41"/>
      <c r="V49" s="41"/>
      <c r="W49" s="41"/>
      <c r="X49" s="407"/>
      <c r="Y49" s="1"/>
    </row>
    <row r="50" spans="1:25">
      <c r="A50" s="417">
        <v>19</v>
      </c>
      <c r="B50" s="509" t="s">
        <v>488</v>
      </c>
      <c r="C50" s="400" t="s">
        <v>457</v>
      </c>
      <c r="D50" s="99"/>
      <c r="E50" s="87">
        <v>1</v>
      </c>
      <c r="F50" s="138" t="s">
        <v>489</v>
      </c>
      <c r="G50" s="325" t="s">
        <v>459</v>
      </c>
      <c r="H50" s="325">
        <v>244.72</v>
      </c>
      <c r="J50" s="328">
        <v>244.72</v>
      </c>
      <c r="K50" s="1"/>
      <c r="L50" s="1"/>
      <c r="M50" s="1"/>
      <c r="N50" s="143"/>
      <c r="O50" s="42"/>
      <c r="P50" s="42"/>
      <c r="Q50" s="42">
        <v>1</v>
      </c>
      <c r="R50" s="41"/>
      <c r="S50" s="41"/>
      <c r="T50" s="41"/>
      <c r="U50" s="41"/>
      <c r="V50" s="41"/>
      <c r="W50" s="41"/>
      <c r="X50" s="407">
        <v>22.52</v>
      </c>
      <c r="Y50" s="1"/>
    </row>
    <row r="51" spans="1:25" ht="30">
      <c r="A51" s="417"/>
      <c r="B51" s="510"/>
      <c r="C51" s="401"/>
      <c r="D51" s="99"/>
      <c r="E51" s="87">
        <v>2</v>
      </c>
      <c r="F51" s="138" t="s">
        <v>490</v>
      </c>
      <c r="G51" s="326"/>
      <c r="H51" s="326"/>
      <c r="J51" s="329"/>
      <c r="K51" s="1"/>
      <c r="L51" s="1"/>
      <c r="M51" s="1"/>
      <c r="N51" s="143"/>
      <c r="O51" s="42"/>
      <c r="P51" s="42"/>
      <c r="Q51" s="42">
        <v>1</v>
      </c>
      <c r="R51" s="41"/>
      <c r="S51" s="41"/>
      <c r="T51" s="41"/>
      <c r="U51" s="41"/>
      <c r="V51" s="41"/>
      <c r="W51" s="41"/>
      <c r="X51" s="329"/>
      <c r="Y51" s="1"/>
    </row>
    <row r="52" spans="1:25">
      <c r="A52" s="417">
        <v>20</v>
      </c>
      <c r="B52" s="509" t="s">
        <v>491</v>
      </c>
      <c r="C52" s="400" t="s">
        <v>457</v>
      </c>
      <c r="D52" s="99"/>
      <c r="E52" s="87">
        <v>1</v>
      </c>
      <c r="F52" s="138" t="s">
        <v>492</v>
      </c>
      <c r="G52" s="507" t="s">
        <v>493</v>
      </c>
      <c r="H52" s="325">
        <v>245.98</v>
      </c>
      <c r="J52" s="328">
        <v>245.98</v>
      </c>
      <c r="K52" s="1"/>
      <c r="L52" s="1"/>
      <c r="M52" s="1"/>
      <c r="N52" s="143"/>
      <c r="O52" s="42">
        <v>1</v>
      </c>
      <c r="P52" s="41"/>
      <c r="Q52" s="41"/>
      <c r="R52" s="41"/>
      <c r="S52" s="41"/>
      <c r="T52" s="41"/>
      <c r="U52" s="41"/>
      <c r="V52" s="41"/>
      <c r="W52" s="41"/>
      <c r="X52" s="328">
        <v>22.62</v>
      </c>
      <c r="Y52" s="1"/>
    </row>
    <row r="53" spans="1:25">
      <c r="A53" s="417"/>
      <c r="B53" s="510"/>
      <c r="C53" s="401"/>
      <c r="D53" s="99"/>
      <c r="E53" s="87">
        <v>2</v>
      </c>
      <c r="F53" s="138" t="s">
        <v>494</v>
      </c>
      <c r="G53" s="326"/>
      <c r="H53" s="326"/>
      <c r="J53" s="329"/>
      <c r="K53" s="1"/>
      <c r="L53" s="1"/>
      <c r="M53" s="1"/>
      <c r="N53" s="143"/>
      <c r="O53" s="42"/>
      <c r="P53" s="42"/>
      <c r="Q53" s="42">
        <v>1</v>
      </c>
      <c r="R53" s="41"/>
      <c r="S53" s="41"/>
      <c r="T53" s="41"/>
      <c r="U53" s="41"/>
      <c r="V53" s="41"/>
      <c r="W53" s="41"/>
      <c r="X53" s="329"/>
      <c r="Y53" s="1"/>
    </row>
    <row r="54" spans="1:25" ht="30">
      <c r="A54" s="417">
        <v>21</v>
      </c>
      <c r="B54" s="509" t="s">
        <v>495</v>
      </c>
      <c r="C54" s="400" t="s">
        <v>457</v>
      </c>
      <c r="D54" s="99"/>
      <c r="E54" s="87">
        <v>1</v>
      </c>
      <c r="F54" s="138" t="s">
        <v>496</v>
      </c>
      <c r="G54" s="325" t="s">
        <v>497</v>
      </c>
      <c r="H54" s="325">
        <v>365.86</v>
      </c>
      <c r="J54" s="328">
        <v>365.86</v>
      </c>
      <c r="K54" s="1"/>
      <c r="L54" s="1"/>
      <c r="M54" s="1"/>
      <c r="N54" s="143"/>
      <c r="O54" s="42"/>
      <c r="P54" s="42"/>
      <c r="Q54" s="42">
        <v>1</v>
      </c>
      <c r="R54" s="41"/>
      <c r="S54" s="41"/>
      <c r="T54" s="41"/>
      <c r="U54" s="41"/>
      <c r="V54" s="41"/>
      <c r="W54" s="41"/>
      <c r="X54" s="328">
        <v>81.39</v>
      </c>
      <c r="Y54" s="1"/>
    </row>
    <row r="55" spans="1:25">
      <c r="A55" s="417"/>
      <c r="B55" s="514"/>
      <c r="C55" s="427"/>
      <c r="D55" s="99"/>
      <c r="E55" s="87">
        <v>2</v>
      </c>
      <c r="F55" s="138" t="s">
        <v>498</v>
      </c>
      <c r="G55" s="366"/>
      <c r="H55" s="366"/>
      <c r="J55" s="407"/>
      <c r="K55" s="1"/>
      <c r="L55" s="1"/>
      <c r="M55" s="1"/>
      <c r="N55" s="143"/>
      <c r="O55" s="42"/>
      <c r="P55" s="42"/>
      <c r="Q55" s="42">
        <v>1</v>
      </c>
      <c r="R55" s="41"/>
      <c r="S55" s="41"/>
      <c r="T55" s="41"/>
      <c r="U55" s="41"/>
      <c r="V55" s="41"/>
      <c r="W55" s="41"/>
      <c r="X55" s="407"/>
      <c r="Y55" s="1"/>
    </row>
    <row r="56" spans="1:25">
      <c r="A56" s="417"/>
      <c r="B56" s="510"/>
      <c r="C56" s="401"/>
      <c r="D56" s="99"/>
      <c r="E56" s="87">
        <v>3</v>
      </c>
      <c r="F56" s="138" t="s">
        <v>499</v>
      </c>
      <c r="G56" s="326"/>
      <c r="H56" s="326"/>
      <c r="J56" s="329"/>
      <c r="K56" s="1"/>
      <c r="L56" s="1"/>
      <c r="M56" s="1"/>
      <c r="N56" s="143"/>
      <c r="O56" s="42"/>
      <c r="P56" s="42"/>
      <c r="Q56" s="42">
        <v>1</v>
      </c>
      <c r="R56" s="41"/>
      <c r="S56" s="41"/>
      <c r="T56" s="41"/>
      <c r="U56" s="41"/>
      <c r="V56" s="41"/>
      <c r="W56" s="41"/>
      <c r="X56" s="329"/>
      <c r="Y56" s="1"/>
    </row>
    <row r="57" spans="1:25" ht="30">
      <c r="A57" s="417">
        <v>22</v>
      </c>
      <c r="B57" s="509" t="s">
        <v>500</v>
      </c>
      <c r="C57" s="400" t="s">
        <v>457</v>
      </c>
      <c r="D57" s="99"/>
      <c r="E57" s="87">
        <v>1</v>
      </c>
      <c r="F57" s="138" t="s">
        <v>501</v>
      </c>
      <c r="G57" s="325" t="s">
        <v>102</v>
      </c>
      <c r="H57" s="400">
        <v>244.48</v>
      </c>
      <c r="J57" s="328">
        <v>244.48</v>
      </c>
      <c r="K57" s="1"/>
      <c r="L57" s="1"/>
      <c r="M57" s="1"/>
      <c r="N57" s="143"/>
      <c r="O57" s="42"/>
      <c r="P57" s="42"/>
      <c r="Q57" s="42"/>
      <c r="R57" s="42"/>
      <c r="S57" s="42">
        <v>1</v>
      </c>
      <c r="T57" s="41"/>
      <c r="U57" s="41"/>
      <c r="V57" s="41"/>
      <c r="W57" s="41"/>
      <c r="X57" s="328">
        <v>75.459999999999994</v>
      </c>
      <c r="Y57" s="1"/>
    </row>
    <row r="58" spans="1:25">
      <c r="A58" s="417"/>
      <c r="B58" s="510"/>
      <c r="C58" s="401"/>
      <c r="D58" s="99"/>
      <c r="E58" s="87">
        <v>2</v>
      </c>
      <c r="F58" s="138" t="s">
        <v>502</v>
      </c>
      <c r="G58" s="326"/>
      <c r="H58" s="401"/>
      <c r="J58" s="329"/>
      <c r="K58" s="1"/>
      <c r="L58" s="1"/>
      <c r="M58" s="1"/>
      <c r="N58" s="143"/>
      <c r="O58" s="42"/>
      <c r="P58" s="42"/>
      <c r="Q58" s="42"/>
      <c r="R58" s="42"/>
      <c r="S58" s="42">
        <v>1</v>
      </c>
      <c r="T58" s="41"/>
      <c r="U58" s="41"/>
      <c r="V58" s="41"/>
      <c r="W58" s="41"/>
      <c r="X58" s="329"/>
      <c r="Y58" s="1"/>
    </row>
    <row r="59" spans="1:25">
      <c r="A59" s="417">
        <v>23</v>
      </c>
      <c r="B59" s="509" t="s">
        <v>503</v>
      </c>
      <c r="C59" s="400" t="s">
        <v>457</v>
      </c>
      <c r="D59" s="99"/>
      <c r="E59" s="87">
        <v>1</v>
      </c>
      <c r="F59" s="138" t="s">
        <v>504</v>
      </c>
      <c r="G59" s="507" t="s">
        <v>102</v>
      </c>
      <c r="H59" s="366">
        <v>243.59</v>
      </c>
      <c r="J59" s="328">
        <v>243.59</v>
      </c>
      <c r="K59" s="1"/>
      <c r="L59" s="1"/>
      <c r="M59" s="1"/>
      <c r="N59" s="143"/>
      <c r="O59" s="42"/>
      <c r="P59" s="42"/>
      <c r="Q59" s="42">
        <v>1</v>
      </c>
      <c r="R59" s="41"/>
      <c r="S59" s="41"/>
      <c r="T59" s="41"/>
      <c r="U59" s="41"/>
      <c r="V59" s="41"/>
      <c r="W59" s="41"/>
      <c r="X59" s="328">
        <v>22.5</v>
      </c>
      <c r="Y59" s="1"/>
    </row>
    <row r="60" spans="1:25">
      <c r="A60" s="417"/>
      <c r="B60" s="510"/>
      <c r="C60" s="401"/>
      <c r="D60" s="99"/>
      <c r="E60" s="87">
        <v>2</v>
      </c>
      <c r="F60" s="138" t="s">
        <v>505</v>
      </c>
      <c r="G60" s="326"/>
      <c r="H60" s="366"/>
      <c r="J60" s="329"/>
      <c r="K60" s="1"/>
      <c r="L60" s="1"/>
      <c r="M60" s="1"/>
      <c r="N60" s="143"/>
      <c r="O60" s="42"/>
      <c r="P60" s="42"/>
      <c r="Q60" s="42">
        <v>1</v>
      </c>
      <c r="R60" s="41"/>
      <c r="S60" s="41"/>
      <c r="T60" s="41"/>
      <c r="U60" s="41"/>
      <c r="V60" s="41"/>
      <c r="W60" s="41"/>
      <c r="X60" s="329"/>
      <c r="Y60" s="1"/>
    </row>
    <row r="61" spans="1:25">
      <c r="A61" s="417">
        <v>24</v>
      </c>
      <c r="B61" s="509" t="s">
        <v>506</v>
      </c>
      <c r="C61" s="400" t="s">
        <v>457</v>
      </c>
      <c r="D61" s="99"/>
      <c r="E61" s="87">
        <v>1</v>
      </c>
      <c r="F61" s="138" t="s">
        <v>507</v>
      </c>
      <c r="G61" s="325" t="s">
        <v>508</v>
      </c>
      <c r="H61" s="400">
        <v>247.04</v>
      </c>
      <c r="J61" s="328">
        <v>247.04</v>
      </c>
      <c r="K61" s="1"/>
      <c r="L61" s="1"/>
      <c r="M61" s="1"/>
      <c r="N61" s="143"/>
      <c r="O61" s="42"/>
      <c r="P61" s="42">
        <v>1</v>
      </c>
      <c r="Q61" s="41"/>
      <c r="R61" s="41"/>
      <c r="S61" s="41"/>
      <c r="T61" s="41"/>
      <c r="U61" s="41"/>
      <c r="V61" s="41"/>
      <c r="W61" s="41"/>
      <c r="X61" s="328">
        <v>29.98</v>
      </c>
      <c r="Y61" s="1"/>
    </row>
    <row r="62" spans="1:25">
      <c r="A62" s="417"/>
      <c r="B62" s="510"/>
      <c r="C62" s="401"/>
      <c r="D62" s="99"/>
      <c r="E62" s="87">
        <v>2</v>
      </c>
      <c r="F62" s="138" t="s">
        <v>509</v>
      </c>
      <c r="G62" s="326"/>
      <c r="H62" s="401"/>
      <c r="J62" s="329"/>
      <c r="K62" s="1"/>
      <c r="L62" s="1"/>
      <c r="M62" s="1"/>
      <c r="N62" s="143"/>
      <c r="O62" s="42"/>
      <c r="P62" s="42">
        <v>1</v>
      </c>
      <c r="Q62" s="41"/>
      <c r="R62" s="41"/>
      <c r="S62" s="41"/>
      <c r="T62" s="41"/>
      <c r="U62" s="41"/>
      <c r="V62" s="41"/>
      <c r="W62" s="41"/>
      <c r="X62" s="329"/>
      <c r="Y62" s="1"/>
    </row>
    <row r="63" spans="1:25" ht="30">
      <c r="A63" s="417">
        <v>25</v>
      </c>
      <c r="B63" s="509" t="s">
        <v>510</v>
      </c>
      <c r="C63" s="400" t="s">
        <v>457</v>
      </c>
      <c r="D63" s="99"/>
      <c r="E63" s="87">
        <v>1</v>
      </c>
      <c r="F63" s="138" t="s">
        <v>511</v>
      </c>
      <c r="G63" s="325" t="s">
        <v>512</v>
      </c>
      <c r="H63" s="400">
        <v>244.24</v>
      </c>
      <c r="J63" s="328">
        <v>244.24</v>
      </c>
      <c r="K63" s="1"/>
      <c r="L63" s="1"/>
      <c r="M63" s="1"/>
      <c r="N63" s="143"/>
      <c r="O63" s="42"/>
      <c r="P63" s="42"/>
      <c r="Q63" s="42"/>
      <c r="R63" s="42"/>
      <c r="S63" s="42">
        <v>1</v>
      </c>
      <c r="T63" s="41"/>
      <c r="U63" s="41"/>
      <c r="V63" s="41"/>
      <c r="W63" s="41"/>
      <c r="X63" s="328">
        <v>106.16</v>
      </c>
      <c r="Y63" s="1"/>
    </row>
    <row r="64" spans="1:25" ht="30">
      <c r="A64" s="417"/>
      <c r="B64" s="510"/>
      <c r="C64" s="401"/>
      <c r="D64" s="99"/>
      <c r="E64" s="87">
        <v>2</v>
      </c>
      <c r="F64" s="138" t="s">
        <v>513</v>
      </c>
      <c r="G64" s="326"/>
      <c r="H64" s="401"/>
      <c r="J64" s="329"/>
      <c r="K64" s="1"/>
      <c r="L64" s="1"/>
      <c r="M64" s="1"/>
      <c r="N64" s="143"/>
      <c r="O64" s="42"/>
      <c r="P64" s="42"/>
      <c r="Q64" s="42">
        <v>1</v>
      </c>
      <c r="R64" s="41"/>
      <c r="S64" s="41"/>
      <c r="T64" s="41"/>
      <c r="U64" s="41"/>
      <c r="V64" s="41"/>
      <c r="W64" s="41"/>
      <c r="X64" s="329"/>
      <c r="Y64" s="1"/>
    </row>
    <row r="65" spans="1:25">
      <c r="A65" s="417">
        <v>26</v>
      </c>
      <c r="B65" s="509" t="s">
        <v>514</v>
      </c>
      <c r="C65" s="400" t="s">
        <v>457</v>
      </c>
      <c r="D65" s="99"/>
      <c r="E65" s="87">
        <v>1</v>
      </c>
      <c r="F65" s="138" t="s">
        <v>515</v>
      </c>
      <c r="G65" s="325" t="s">
        <v>516</v>
      </c>
      <c r="H65" s="400">
        <v>36718000</v>
      </c>
      <c r="J65" s="328">
        <v>367.18</v>
      </c>
      <c r="K65" s="1"/>
      <c r="L65" s="1"/>
      <c r="M65" s="1"/>
      <c r="N65" s="143"/>
      <c r="O65" s="42"/>
      <c r="P65" s="42">
        <v>1</v>
      </c>
      <c r="Q65" s="41"/>
      <c r="R65" s="41"/>
      <c r="S65" s="41"/>
      <c r="T65" s="41"/>
      <c r="U65" s="41"/>
      <c r="V65" s="41"/>
      <c r="W65" s="41"/>
      <c r="X65" s="328">
        <v>39.15</v>
      </c>
      <c r="Y65" s="1"/>
    </row>
    <row r="66" spans="1:25">
      <c r="A66" s="417"/>
      <c r="B66" s="514"/>
      <c r="C66" s="427"/>
      <c r="D66" s="99"/>
      <c r="E66" s="87">
        <v>2</v>
      </c>
      <c r="F66" s="138" t="s">
        <v>517</v>
      </c>
      <c r="G66" s="366"/>
      <c r="H66" s="427"/>
      <c r="J66" s="407"/>
      <c r="K66" s="1"/>
      <c r="L66" s="1"/>
      <c r="M66" s="1"/>
      <c r="N66" s="143"/>
      <c r="O66" s="42"/>
      <c r="P66" s="42"/>
      <c r="Q66" s="42"/>
      <c r="R66" s="42"/>
      <c r="S66" s="42">
        <v>1</v>
      </c>
      <c r="T66" s="41"/>
      <c r="U66" s="41"/>
      <c r="V66" s="41"/>
      <c r="W66" s="41"/>
      <c r="X66" s="407"/>
      <c r="Y66" s="1"/>
    </row>
    <row r="67" spans="1:25">
      <c r="A67" s="417"/>
      <c r="B67" s="510"/>
      <c r="C67" s="401"/>
      <c r="D67" s="99"/>
      <c r="E67" s="87">
        <v>3</v>
      </c>
      <c r="F67" s="138" t="s">
        <v>518</v>
      </c>
      <c r="G67" s="326"/>
      <c r="H67" s="401"/>
      <c r="J67" s="329"/>
      <c r="K67" s="1"/>
      <c r="L67" s="1"/>
      <c r="M67" s="1"/>
      <c r="N67" s="143"/>
      <c r="O67" s="42">
        <v>1</v>
      </c>
      <c r="P67" s="41"/>
      <c r="Q67" s="41"/>
      <c r="R67" s="41"/>
      <c r="S67" s="41"/>
      <c r="T67" s="41"/>
      <c r="U67" s="41"/>
      <c r="V67" s="41"/>
      <c r="W67" s="41"/>
      <c r="X67" s="329"/>
      <c r="Y67" s="1"/>
    </row>
    <row r="68" spans="1:25">
      <c r="A68" s="400">
        <v>27</v>
      </c>
      <c r="B68" s="509" t="s">
        <v>519</v>
      </c>
      <c r="C68" s="400" t="s">
        <v>457</v>
      </c>
      <c r="D68" s="99"/>
      <c r="E68" s="87">
        <v>1</v>
      </c>
      <c r="F68" s="138" t="s">
        <v>520</v>
      </c>
      <c r="G68" s="507" t="s">
        <v>102</v>
      </c>
      <c r="H68" s="366">
        <v>244.72</v>
      </c>
      <c r="J68" s="328">
        <v>244.72</v>
      </c>
      <c r="K68" s="1"/>
      <c r="L68" s="1"/>
      <c r="M68" s="1"/>
      <c r="N68" s="143"/>
      <c r="O68" s="42"/>
      <c r="P68" s="42"/>
      <c r="Q68" s="42"/>
      <c r="R68" s="42">
        <v>1</v>
      </c>
      <c r="S68" s="41"/>
      <c r="T68" s="41"/>
      <c r="U68" s="41"/>
      <c r="V68" s="41"/>
      <c r="W68" s="41"/>
      <c r="X68" s="328">
        <v>60.9</v>
      </c>
      <c r="Y68" s="1"/>
    </row>
    <row r="69" spans="1:25">
      <c r="A69" s="401"/>
      <c r="B69" s="510"/>
      <c r="C69" s="401"/>
      <c r="D69" s="99"/>
      <c r="E69" s="87">
        <v>2</v>
      </c>
      <c r="F69" s="138" t="s">
        <v>521</v>
      </c>
      <c r="G69" s="326"/>
      <c r="H69" s="326"/>
      <c r="J69" s="329"/>
      <c r="K69" s="1"/>
      <c r="L69" s="1"/>
      <c r="M69" s="1"/>
      <c r="N69" s="143"/>
      <c r="O69" s="42"/>
      <c r="P69" s="42"/>
      <c r="Q69" s="42"/>
      <c r="R69" s="42"/>
      <c r="S69" s="42"/>
      <c r="T69" s="42">
        <v>1</v>
      </c>
      <c r="U69" s="41"/>
      <c r="V69" s="41"/>
      <c r="W69" s="41"/>
      <c r="X69" s="329"/>
      <c r="Y69" s="1"/>
    </row>
    <row r="70" spans="1:25" ht="45">
      <c r="A70" s="66">
        <v>28</v>
      </c>
      <c r="B70" s="35" t="s">
        <v>522</v>
      </c>
      <c r="C70" s="35" t="s">
        <v>523</v>
      </c>
      <c r="D70" s="35"/>
      <c r="E70" s="139">
        <v>1</v>
      </c>
      <c r="F70" s="96" t="s">
        <v>524</v>
      </c>
      <c r="G70" s="2" t="s">
        <v>525</v>
      </c>
      <c r="H70" s="66">
        <v>112.98</v>
      </c>
      <c r="J70" s="199">
        <v>112.99</v>
      </c>
      <c r="K70" s="1"/>
      <c r="L70" s="1"/>
      <c r="M70" s="1"/>
      <c r="N70" s="143"/>
      <c r="O70" s="42"/>
      <c r="P70" s="42">
        <v>1</v>
      </c>
      <c r="Q70" s="41"/>
      <c r="R70" s="41"/>
      <c r="S70" s="41"/>
      <c r="T70" s="41"/>
      <c r="U70" s="41"/>
      <c r="V70" s="41"/>
      <c r="W70" s="41"/>
      <c r="X70" s="277"/>
      <c r="Y70" s="1"/>
    </row>
    <row r="71" spans="1:25" ht="30">
      <c r="A71" s="66">
        <v>29</v>
      </c>
      <c r="B71" s="35" t="s">
        <v>526</v>
      </c>
      <c r="C71" s="35" t="s">
        <v>523</v>
      </c>
      <c r="D71" s="1"/>
      <c r="E71" s="139">
        <v>1</v>
      </c>
      <c r="F71" s="102" t="s">
        <v>527</v>
      </c>
      <c r="G71" s="2" t="s">
        <v>102</v>
      </c>
      <c r="H71" s="66">
        <v>113.53</v>
      </c>
      <c r="J71" s="199">
        <v>113.54</v>
      </c>
      <c r="K71" s="1"/>
      <c r="L71" s="1"/>
      <c r="M71" s="1"/>
      <c r="N71" s="143"/>
      <c r="O71" s="42"/>
      <c r="P71" s="42"/>
      <c r="Q71" s="42"/>
      <c r="R71" s="42">
        <v>1</v>
      </c>
      <c r="S71" s="41"/>
      <c r="T71" s="41"/>
      <c r="U71" s="41"/>
      <c r="V71" s="41"/>
      <c r="W71" s="41"/>
      <c r="X71" s="277"/>
      <c r="Y71" s="1"/>
    </row>
    <row r="72" spans="1:25" s="12" customFormat="1" ht="15.75">
      <c r="A72" s="142">
        <v>30</v>
      </c>
      <c r="B72" s="156" t="s">
        <v>563</v>
      </c>
      <c r="C72" s="145" t="s">
        <v>414</v>
      </c>
      <c r="D72" s="145"/>
      <c r="E72" s="140">
        <v>1</v>
      </c>
      <c r="F72" s="162" t="s">
        <v>562</v>
      </c>
      <c r="G72" s="144" t="s">
        <v>96</v>
      </c>
      <c r="H72" s="145"/>
      <c r="I72" s="145"/>
      <c r="J72" s="205">
        <v>113.4</v>
      </c>
      <c r="K72" s="145"/>
      <c r="L72" s="145"/>
      <c r="M72" s="141"/>
      <c r="N72" s="141"/>
      <c r="O72" s="172"/>
      <c r="P72" s="172"/>
      <c r="Q72" s="172"/>
      <c r="R72" s="172"/>
      <c r="S72" s="172"/>
      <c r="T72" s="172"/>
      <c r="U72" s="172"/>
      <c r="V72" s="41"/>
      <c r="W72" s="173"/>
    </row>
    <row r="73" spans="1:25" ht="45">
      <c r="A73" s="66">
        <v>31</v>
      </c>
      <c r="B73" s="35" t="s">
        <v>528</v>
      </c>
      <c r="C73" s="35" t="s">
        <v>523</v>
      </c>
      <c r="D73" s="1"/>
      <c r="E73" s="139">
        <v>1</v>
      </c>
      <c r="F73" s="102" t="s">
        <v>529</v>
      </c>
      <c r="G73" s="2" t="s">
        <v>530</v>
      </c>
      <c r="H73" s="57">
        <v>113.71</v>
      </c>
      <c r="J73" s="199">
        <v>113.71</v>
      </c>
      <c r="K73" s="1"/>
      <c r="L73" s="1"/>
      <c r="M73" s="1"/>
      <c r="N73" s="143"/>
      <c r="O73" s="42"/>
      <c r="P73" s="42">
        <v>1</v>
      </c>
      <c r="Q73" s="41"/>
      <c r="R73" s="41"/>
      <c r="S73" s="41"/>
      <c r="T73" s="41"/>
      <c r="U73" s="41"/>
      <c r="V73" s="41"/>
      <c r="W73" s="41"/>
      <c r="X73" s="277"/>
      <c r="Y73" s="1"/>
    </row>
    <row r="74" spans="1:25" s="115" customFormat="1" ht="31.5">
      <c r="A74" s="402">
        <v>32</v>
      </c>
      <c r="B74" s="508" t="s">
        <v>531</v>
      </c>
      <c r="C74" s="461" t="s">
        <v>69</v>
      </c>
      <c r="D74" s="89" t="s">
        <v>532</v>
      </c>
      <c r="E74" s="83">
        <v>1</v>
      </c>
      <c r="F74" s="72" t="s">
        <v>533</v>
      </c>
      <c r="G74" s="484" t="s">
        <v>534</v>
      </c>
      <c r="J74" s="328"/>
      <c r="K74" s="1"/>
      <c r="L74" s="1"/>
      <c r="M74" s="1"/>
      <c r="N74" s="143">
        <v>1</v>
      </c>
      <c r="O74" s="41"/>
      <c r="P74" s="41"/>
      <c r="Q74" s="41"/>
      <c r="R74" s="41"/>
      <c r="S74" s="41"/>
      <c r="T74" s="41"/>
      <c r="U74" s="41"/>
      <c r="V74" s="41"/>
      <c r="W74" s="41"/>
      <c r="X74" s="277"/>
      <c r="Y74" s="1"/>
    </row>
    <row r="75" spans="1:25" ht="31.5">
      <c r="A75" s="402"/>
      <c r="B75" s="508"/>
      <c r="C75" s="461"/>
      <c r="D75" s="89"/>
      <c r="E75" s="83">
        <v>2</v>
      </c>
      <c r="F75" s="72" t="s">
        <v>535</v>
      </c>
      <c r="G75" s="484"/>
      <c r="J75" s="329"/>
      <c r="K75" s="1"/>
      <c r="L75" s="1"/>
      <c r="M75" s="1"/>
      <c r="N75" s="143">
        <v>1</v>
      </c>
      <c r="O75" s="41"/>
      <c r="P75" s="41"/>
      <c r="Q75" s="41"/>
      <c r="R75" s="41"/>
      <c r="S75" s="41"/>
      <c r="T75" s="41"/>
      <c r="U75" s="41"/>
      <c r="V75" s="41"/>
      <c r="W75" s="41"/>
      <c r="X75" s="277"/>
      <c r="Y75" s="1"/>
    </row>
    <row r="76" spans="1:25" ht="15.75">
      <c r="A76" s="328">
        <v>33</v>
      </c>
      <c r="B76" s="508" t="s">
        <v>536</v>
      </c>
      <c r="C76" s="461" t="s">
        <v>69</v>
      </c>
      <c r="D76" s="89" t="s">
        <v>537</v>
      </c>
      <c r="E76" s="83">
        <v>1</v>
      </c>
      <c r="F76" s="72" t="s">
        <v>538</v>
      </c>
      <c r="G76" s="484" t="s">
        <v>539</v>
      </c>
      <c r="J76" s="328"/>
      <c r="K76" s="1"/>
      <c r="L76" s="1"/>
      <c r="M76" s="1"/>
      <c r="N76" s="143">
        <v>1</v>
      </c>
      <c r="O76" s="41"/>
      <c r="P76" s="41"/>
      <c r="Q76" s="41"/>
      <c r="R76" s="41"/>
      <c r="S76" s="41"/>
      <c r="T76" s="41"/>
      <c r="U76" s="41"/>
      <c r="V76" s="41"/>
      <c r="W76" s="41"/>
      <c r="X76" s="277"/>
      <c r="Y76" s="1"/>
    </row>
    <row r="77" spans="1:25" ht="31.5">
      <c r="A77" s="329"/>
      <c r="B77" s="508"/>
      <c r="C77" s="461"/>
      <c r="D77" s="89"/>
      <c r="E77" s="83">
        <v>2</v>
      </c>
      <c r="F77" s="72" t="s">
        <v>540</v>
      </c>
      <c r="G77" s="484"/>
      <c r="J77" s="329"/>
      <c r="K77" s="1"/>
      <c r="L77" s="1"/>
      <c r="M77" s="1"/>
      <c r="N77" s="143">
        <v>1</v>
      </c>
      <c r="O77" s="41"/>
      <c r="P77" s="41"/>
      <c r="Q77" s="41"/>
      <c r="R77" s="41"/>
      <c r="S77" s="41"/>
      <c r="T77" s="41"/>
      <c r="U77" s="41"/>
      <c r="V77" s="41"/>
      <c r="W77" s="41"/>
      <c r="X77" s="277"/>
      <c r="Y77" s="1"/>
    </row>
    <row r="78" spans="1:25">
      <c r="A78" s="330" t="s">
        <v>59</v>
      </c>
      <c r="B78" s="331"/>
      <c r="C78" s="331"/>
      <c r="D78" s="332"/>
      <c r="E78" s="28">
        <f>E10+E12+E14+E16+E19+E22+E24+E26+E28+E30+E32+E35+E38+E40+E42+E44+E47+E49+E51+E53+E56+E58+E60+E62+E64+E67+E69+E70+E71+E73+E75+E77+E72</f>
        <v>70</v>
      </c>
      <c r="F78" s="1"/>
      <c r="G78" s="66"/>
      <c r="J78" s="124">
        <f>SUM(J8:J77)</f>
        <v>7983.2999999999993</v>
      </c>
      <c r="K78" s="1"/>
      <c r="L78" s="1"/>
      <c r="M78" s="1"/>
      <c r="N78" s="28">
        <f>SUM(N8:N77)</f>
        <v>20</v>
      </c>
      <c r="O78" s="28">
        <f t="shared" ref="O78:X78" si="0">SUM(O8:O77)</f>
        <v>4</v>
      </c>
      <c r="P78" s="28">
        <f t="shared" si="0"/>
        <v>15</v>
      </c>
      <c r="Q78" s="28">
        <f t="shared" si="0"/>
        <v>21</v>
      </c>
      <c r="R78" s="28">
        <f t="shared" si="0"/>
        <v>3</v>
      </c>
      <c r="S78" s="28">
        <f t="shared" si="0"/>
        <v>5</v>
      </c>
      <c r="T78" s="28">
        <f t="shared" si="0"/>
        <v>1</v>
      </c>
      <c r="U78" s="28">
        <f t="shared" si="0"/>
        <v>0</v>
      </c>
      <c r="V78" s="28">
        <f t="shared" si="0"/>
        <v>0</v>
      </c>
      <c r="W78" s="28">
        <f t="shared" si="0"/>
        <v>0</v>
      </c>
      <c r="X78" s="28">
        <f t="shared" si="0"/>
        <v>824.95999999999992</v>
      </c>
      <c r="Y78" s="1"/>
    </row>
  </sheetData>
  <mergeCells count="220">
    <mergeCell ref="X52:X53"/>
    <mergeCell ref="X54:X56"/>
    <mergeCell ref="X57:X58"/>
    <mergeCell ref="X59:X60"/>
    <mergeCell ref="X61:X62"/>
    <mergeCell ref="X63:X64"/>
    <mergeCell ref="X65:X67"/>
    <mergeCell ref="X68:X69"/>
    <mergeCell ref="X15:X16"/>
    <mergeCell ref="X23:X24"/>
    <mergeCell ref="X27:X28"/>
    <mergeCell ref="X31:X32"/>
    <mergeCell ref="X33:X35"/>
    <mergeCell ref="X36:X38"/>
    <mergeCell ref="X41:X42"/>
    <mergeCell ref="X43:X44"/>
    <mergeCell ref="X48:X49"/>
    <mergeCell ref="X50:X51"/>
    <mergeCell ref="J74:J75"/>
    <mergeCell ref="J76:J77"/>
    <mergeCell ref="J50:J51"/>
    <mergeCell ref="J52:J53"/>
    <mergeCell ref="J54:J56"/>
    <mergeCell ref="J57:J58"/>
    <mergeCell ref="J59:J60"/>
    <mergeCell ref="J61:J62"/>
    <mergeCell ref="J63:J64"/>
    <mergeCell ref="J65:J67"/>
    <mergeCell ref="J68:J69"/>
    <mergeCell ref="J29:J30"/>
    <mergeCell ref="J31:J32"/>
    <mergeCell ref="J33:J35"/>
    <mergeCell ref="J36:J38"/>
    <mergeCell ref="J39:J40"/>
    <mergeCell ref="J41:J42"/>
    <mergeCell ref="J43:J44"/>
    <mergeCell ref="J45:J47"/>
    <mergeCell ref="J48:J49"/>
    <mergeCell ref="J8:J10"/>
    <mergeCell ref="J11:J12"/>
    <mergeCell ref="J13:J14"/>
    <mergeCell ref="J15:J16"/>
    <mergeCell ref="J17:J19"/>
    <mergeCell ref="J20:J22"/>
    <mergeCell ref="J23:J24"/>
    <mergeCell ref="J25:J26"/>
    <mergeCell ref="J27:J28"/>
    <mergeCell ref="H52:H53"/>
    <mergeCell ref="B54:B56"/>
    <mergeCell ref="C54:C56"/>
    <mergeCell ref="H54:H56"/>
    <mergeCell ref="B57:B58"/>
    <mergeCell ref="C57:C58"/>
    <mergeCell ref="A1:Y1"/>
    <mergeCell ref="G29:G30"/>
    <mergeCell ref="G31:G32"/>
    <mergeCell ref="H43:H44"/>
    <mergeCell ref="B45:B47"/>
    <mergeCell ref="C45:C47"/>
    <mergeCell ref="H45:H47"/>
    <mergeCell ref="B48:B49"/>
    <mergeCell ref="C48:C49"/>
    <mergeCell ref="H48:H49"/>
    <mergeCell ref="B50:B51"/>
    <mergeCell ref="C50:C51"/>
    <mergeCell ref="H50:H51"/>
    <mergeCell ref="H33:H35"/>
    <mergeCell ref="B36:B38"/>
    <mergeCell ref="C36:C38"/>
    <mergeCell ref="H36:H38"/>
    <mergeCell ref="B39:B40"/>
    <mergeCell ref="H13:H14"/>
    <mergeCell ref="A8:A10"/>
    <mergeCell ref="C39:C40"/>
    <mergeCell ref="H39:H40"/>
    <mergeCell ref="B41:B42"/>
    <mergeCell ref="C41:C42"/>
    <mergeCell ref="H41:H42"/>
    <mergeCell ref="H17:H19"/>
    <mergeCell ref="B20:B22"/>
    <mergeCell ref="C20:C22"/>
    <mergeCell ref="H20:H22"/>
    <mergeCell ref="H23:H24"/>
    <mergeCell ref="B25:B26"/>
    <mergeCell ref="C25:C26"/>
    <mergeCell ref="H25:H26"/>
    <mergeCell ref="B27:B28"/>
    <mergeCell ref="C27:C28"/>
    <mergeCell ref="H27:H28"/>
    <mergeCell ref="G8:G10"/>
    <mergeCell ref="A11:A12"/>
    <mergeCell ref="G11:G12"/>
    <mergeCell ref="A13:A14"/>
    <mergeCell ref="G13:G14"/>
    <mergeCell ref="A17:A19"/>
    <mergeCell ref="L5:L7"/>
    <mergeCell ref="M5:M7"/>
    <mergeCell ref="N5:W5"/>
    <mergeCell ref="A29:A30"/>
    <mergeCell ref="B29:B30"/>
    <mergeCell ref="C29:C30"/>
    <mergeCell ref="H29:H30"/>
    <mergeCell ref="H31:H32"/>
    <mergeCell ref="A31:A32"/>
    <mergeCell ref="B31:B32"/>
    <mergeCell ref="C31:C32"/>
    <mergeCell ref="D5:D7"/>
    <mergeCell ref="A15:A16"/>
    <mergeCell ref="B15:B16"/>
    <mergeCell ref="C15:C16"/>
    <mergeCell ref="H15:H16"/>
    <mergeCell ref="G15:G16"/>
    <mergeCell ref="B8:B10"/>
    <mergeCell ref="C8:C10"/>
    <mergeCell ref="H8:H10"/>
    <mergeCell ref="B11:B12"/>
    <mergeCell ref="C11:C12"/>
    <mergeCell ref="H11:H12"/>
    <mergeCell ref="B13:B14"/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F5:F7"/>
    <mergeCell ref="H5:H7"/>
    <mergeCell ref="N6:N7"/>
    <mergeCell ref="I5:I7"/>
    <mergeCell ref="J5:J7"/>
    <mergeCell ref="K5:K7"/>
    <mergeCell ref="H63:H64"/>
    <mergeCell ref="B65:B67"/>
    <mergeCell ref="C65:C67"/>
    <mergeCell ref="H65:H67"/>
    <mergeCell ref="B68:B69"/>
    <mergeCell ref="C68:C69"/>
    <mergeCell ref="H68:H69"/>
    <mergeCell ref="H57:H58"/>
    <mergeCell ref="B59:B60"/>
    <mergeCell ref="C59:C60"/>
    <mergeCell ref="H59:H60"/>
    <mergeCell ref="B61:B62"/>
    <mergeCell ref="C61:C62"/>
    <mergeCell ref="H61:H62"/>
    <mergeCell ref="G17:G19"/>
    <mergeCell ref="A20:A22"/>
    <mergeCell ref="G20:G22"/>
    <mergeCell ref="B17:B19"/>
    <mergeCell ref="C17:C19"/>
    <mergeCell ref="C13:C14"/>
    <mergeCell ref="A23:A24"/>
    <mergeCell ref="G23:G24"/>
    <mergeCell ref="A25:A26"/>
    <mergeCell ref="G25:G26"/>
    <mergeCell ref="A27:A28"/>
    <mergeCell ref="G27:G28"/>
    <mergeCell ref="A33:A35"/>
    <mergeCell ref="G33:G35"/>
    <mergeCell ref="A36:A38"/>
    <mergeCell ref="G36:G38"/>
    <mergeCell ref="B23:B24"/>
    <mergeCell ref="C23:C24"/>
    <mergeCell ref="B33:B35"/>
    <mergeCell ref="C33:C35"/>
    <mergeCell ref="A39:A40"/>
    <mergeCell ref="G39:G40"/>
    <mergeCell ref="A41:A42"/>
    <mergeCell ref="G41:G42"/>
    <mergeCell ref="A43:A44"/>
    <mergeCell ref="G43:G44"/>
    <mergeCell ref="A45:A47"/>
    <mergeCell ref="G45:G47"/>
    <mergeCell ref="A48:A49"/>
    <mergeCell ref="G48:G49"/>
    <mergeCell ref="B43:B44"/>
    <mergeCell ref="C43:C44"/>
    <mergeCell ref="A50:A51"/>
    <mergeCell ref="G50:G51"/>
    <mergeCell ref="A52:A53"/>
    <mergeCell ref="G52:G53"/>
    <mergeCell ref="A54:A56"/>
    <mergeCell ref="G54:G56"/>
    <mergeCell ref="A57:A58"/>
    <mergeCell ref="G57:G58"/>
    <mergeCell ref="A59:A60"/>
    <mergeCell ref="G59:G60"/>
    <mergeCell ref="B52:B53"/>
    <mergeCell ref="C52:C53"/>
    <mergeCell ref="A61:A62"/>
    <mergeCell ref="G61:G62"/>
    <mergeCell ref="A63:A64"/>
    <mergeCell ref="G63:G64"/>
    <mergeCell ref="A65:A67"/>
    <mergeCell ref="G65:G67"/>
    <mergeCell ref="A68:A69"/>
    <mergeCell ref="G68:G69"/>
    <mergeCell ref="A78:D78"/>
    <mergeCell ref="A74:A75"/>
    <mergeCell ref="B74:B75"/>
    <mergeCell ref="C74:C75"/>
    <mergeCell ref="G74:G75"/>
    <mergeCell ref="A76:A77"/>
    <mergeCell ref="B76:B77"/>
    <mergeCell ref="C76:C77"/>
    <mergeCell ref="G76:G77"/>
    <mergeCell ref="B63:B64"/>
    <mergeCell ref="C63:C64"/>
  </mergeCells>
  <pageMargins left="0.15748031496063" right="0.15" top="0.118110236220472" bottom="0.15748031496063" header="0.118110236220472" footer="0.118110236220472"/>
  <pageSetup paperSize="9" scale="56" orientation="landscape" r:id="rId1"/>
  <rowBreaks count="1" manualBreakCount="1">
    <brk id="4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9" sqref="W9"/>
    </sheetView>
  </sheetViews>
  <sheetFormatPr defaultRowHeight="15"/>
  <cols>
    <col min="1" max="1" width="3.85546875" customWidth="1"/>
    <col min="2" max="2" width="11.28515625" style="18" bestFit="1" customWidth="1"/>
    <col min="3" max="3" width="10.85546875" customWidth="1"/>
    <col min="4" max="4" width="13.7109375" style="9" customWidth="1"/>
    <col min="5" max="5" width="4.140625" style="12" customWidth="1"/>
    <col min="6" max="6" width="28.7109375" style="14" customWidth="1"/>
    <col min="7" max="7" width="22.42578125" style="50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9.42578125" style="12" customWidth="1"/>
    <col min="13" max="13" width="2.7109375" style="11" customWidth="1"/>
    <col min="14" max="14" width="4.7109375" customWidth="1"/>
    <col min="15" max="17" width="4.7109375" style="11" customWidth="1"/>
    <col min="18" max="22" width="4.7109375" customWidth="1"/>
    <col min="23" max="23" width="7" customWidth="1"/>
    <col min="24" max="24" width="14.42578125" style="39" customWidth="1"/>
  </cols>
  <sheetData>
    <row r="1" spans="1:24">
      <c r="A1" s="330" t="s">
        <v>18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2"/>
    </row>
    <row r="2" spans="1:24" ht="15" customHeight="1">
      <c r="A2" s="348" t="s">
        <v>122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50"/>
    </row>
    <row r="3" spans="1:24">
      <c r="A3" s="351" t="s">
        <v>588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3"/>
      <c r="W3" s="354" t="str">
        <f>Summary!V3</f>
        <v>Date:-30.09.2014</v>
      </c>
      <c r="X3" s="355"/>
    </row>
    <row r="4" spans="1:24" s="12" customFormat="1" ht="34.5" customHeight="1">
      <c r="A4" s="356" t="s">
        <v>98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8"/>
    </row>
    <row r="5" spans="1:24" ht="18" customHeight="1">
      <c r="A5" s="343" t="s">
        <v>0</v>
      </c>
      <c r="B5" s="344" t="s">
        <v>1</v>
      </c>
      <c r="C5" s="343" t="s">
        <v>2</v>
      </c>
      <c r="D5" s="344" t="s">
        <v>3</v>
      </c>
      <c r="E5" s="343" t="s">
        <v>0</v>
      </c>
      <c r="F5" s="343" t="s">
        <v>4</v>
      </c>
      <c r="G5" s="344" t="s">
        <v>5</v>
      </c>
      <c r="H5" s="339" t="s">
        <v>62</v>
      </c>
      <c r="I5" s="343" t="s">
        <v>60</v>
      </c>
      <c r="J5" s="339" t="s">
        <v>61</v>
      </c>
      <c r="K5" s="339" t="s">
        <v>103</v>
      </c>
      <c r="L5" s="339" t="s">
        <v>32</v>
      </c>
      <c r="M5" s="342" t="s">
        <v>15</v>
      </c>
      <c r="N5" s="342"/>
      <c r="O5" s="342"/>
      <c r="P5" s="342"/>
      <c r="Q5" s="342"/>
      <c r="R5" s="342"/>
      <c r="S5" s="342"/>
      <c r="T5" s="342"/>
      <c r="U5" s="342"/>
      <c r="V5" s="342"/>
      <c r="W5" s="339" t="s">
        <v>20</v>
      </c>
      <c r="X5" s="359" t="s">
        <v>13</v>
      </c>
    </row>
    <row r="6" spans="1:24" ht="21" customHeight="1">
      <c r="A6" s="343"/>
      <c r="B6" s="344"/>
      <c r="C6" s="343"/>
      <c r="D6" s="344"/>
      <c r="E6" s="343"/>
      <c r="F6" s="343"/>
      <c r="G6" s="344"/>
      <c r="H6" s="340"/>
      <c r="I6" s="343"/>
      <c r="J6" s="340"/>
      <c r="K6" s="340"/>
      <c r="L6" s="340"/>
      <c r="M6" s="327" t="s">
        <v>6</v>
      </c>
      <c r="N6" s="345" t="s">
        <v>14</v>
      </c>
      <c r="O6" s="346" t="s">
        <v>9</v>
      </c>
      <c r="P6" s="343" t="s">
        <v>8</v>
      </c>
      <c r="Q6" s="347" t="s">
        <v>16</v>
      </c>
      <c r="R6" s="347"/>
      <c r="S6" s="327" t="s">
        <v>17</v>
      </c>
      <c r="T6" s="327"/>
      <c r="U6" s="333" t="s">
        <v>12</v>
      </c>
      <c r="V6" s="333" t="s">
        <v>7</v>
      </c>
      <c r="W6" s="340"/>
      <c r="X6" s="360"/>
    </row>
    <row r="7" spans="1:24" ht="44.25" customHeight="1">
      <c r="A7" s="343"/>
      <c r="B7" s="344"/>
      <c r="C7" s="343"/>
      <c r="D7" s="344"/>
      <c r="E7" s="343"/>
      <c r="F7" s="343"/>
      <c r="G7" s="344"/>
      <c r="H7" s="341"/>
      <c r="I7" s="343"/>
      <c r="J7" s="341"/>
      <c r="K7" s="341"/>
      <c r="L7" s="341"/>
      <c r="M7" s="327"/>
      <c r="N7" s="345"/>
      <c r="O7" s="346"/>
      <c r="P7" s="343"/>
      <c r="Q7" s="233" t="s">
        <v>10</v>
      </c>
      <c r="R7" s="233" t="s">
        <v>11</v>
      </c>
      <c r="S7" s="233" t="s">
        <v>10</v>
      </c>
      <c r="T7" s="233" t="s">
        <v>11</v>
      </c>
      <c r="U7" s="333"/>
      <c r="V7" s="333"/>
      <c r="W7" s="341"/>
      <c r="X7" s="361"/>
    </row>
    <row r="8" spans="1:24" ht="48" customHeight="1">
      <c r="A8" s="229">
        <v>1</v>
      </c>
      <c r="B8" s="230" t="s">
        <v>104</v>
      </c>
      <c r="C8" s="96" t="s">
        <v>71</v>
      </c>
      <c r="D8" s="97" t="s">
        <v>129</v>
      </c>
      <c r="E8" s="232">
        <v>1</v>
      </c>
      <c r="F8" s="96" t="s">
        <v>105</v>
      </c>
      <c r="G8" s="90" t="s">
        <v>106</v>
      </c>
      <c r="H8" s="79">
        <v>9934252394</v>
      </c>
      <c r="I8" s="77"/>
      <c r="J8" s="79">
        <v>110.55</v>
      </c>
      <c r="K8" s="1"/>
      <c r="L8" s="59" t="s">
        <v>58</v>
      </c>
      <c r="M8" s="238"/>
      <c r="N8" s="174"/>
      <c r="O8" s="175"/>
      <c r="P8" s="175"/>
      <c r="Q8" s="175"/>
      <c r="R8" s="175"/>
      <c r="S8" s="175"/>
      <c r="T8" s="175"/>
      <c r="U8" s="175">
        <v>1</v>
      </c>
      <c r="V8" s="41"/>
      <c r="W8" s="1">
        <v>54.88</v>
      </c>
      <c r="X8" s="38"/>
    </row>
    <row r="9" spans="1:24" ht="51" customHeight="1">
      <c r="A9" s="229">
        <v>2</v>
      </c>
      <c r="B9" s="230" t="s">
        <v>107</v>
      </c>
      <c r="C9" s="96" t="s">
        <v>71</v>
      </c>
      <c r="D9" s="98" t="s">
        <v>130</v>
      </c>
      <c r="E9" s="232">
        <v>1</v>
      </c>
      <c r="F9" s="97" t="s">
        <v>108</v>
      </c>
      <c r="G9" s="91" t="s">
        <v>109</v>
      </c>
      <c r="H9" s="232">
        <v>9835287922</v>
      </c>
      <c r="I9" s="78"/>
      <c r="J9" s="79">
        <v>107.75</v>
      </c>
      <c r="K9" s="1"/>
      <c r="L9" s="59" t="s">
        <v>117</v>
      </c>
      <c r="M9" s="238"/>
      <c r="N9" s="176"/>
      <c r="O9" s="176"/>
      <c r="P9" s="176"/>
      <c r="Q9" s="176"/>
      <c r="R9" s="176">
        <v>1</v>
      </c>
      <c r="S9" s="164"/>
      <c r="T9" s="164"/>
      <c r="U9" s="164"/>
      <c r="V9" s="41"/>
      <c r="W9" s="1">
        <v>21.77</v>
      </c>
      <c r="X9" s="38"/>
    </row>
    <row r="10" spans="1:24" ht="26.25" customHeight="1">
      <c r="A10" s="321">
        <v>3</v>
      </c>
      <c r="B10" s="322" t="s">
        <v>118</v>
      </c>
      <c r="C10" s="323" t="s">
        <v>70</v>
      </c>
      <c r="D10" s="98" t="s">
        <v>70</v>
      </c>
      <c r="E10" s="232">
        <v>1</v>
      </c>
      <c r="F10" s="97" t="s">
        <v>119</v>
      </c>
      <c r="G10" s="324" t="s">
        <v>120</v>
      </c>
      <c r="H10" s="325">
        <v>9431497838</v>
      </c>
      <c r="I10" s="334"/>
      <c r="J10" s="336">
        <v>211.87</v>
      </c>
      <c r="K10" s="337"/>
      <c r="L10" s="328" t="s">
        <v>117</v>
      </c>
      <c r="M10" s="238"/>
      <c r="N10" s="176"/>
      <c r="O10" s="176"/>
      <c r="P10" s="176"/>
      <c r="Q10" s="176"/>
      <c r="R10" s="176">
        <v>1</v>
      </c>
      <c r="S10" s="165"/>
      <c r="T10" s="165"/>
      <c r="U10" s="165"/>
      <c r="V10" s="1"/>
      <c r="W10" s="337">
        <v>35.43</v>
      </c>
      <c r="X10" s="38"/>
    </row>
    <row r="11" spans="1:24" ht="24" customHeight="1">
      <c r="A11" s="321"/>
      <c r="B11" s="322"/>
      <c r="C11" s="323"/>
      <c r="D11" s="98" t="s">
        <v>70</v>
      </c>
      <c r="E11" s="232">
        <v>2</v>
      </c>
      <c r="F11" s="97" t="s">
        <v>121</v>
      </c>
      <c r="G11" s="324"/>
      <c r="H11" s="326"/>
      <c r="I11" s="335"/>
      <c r="J11" s="336"/>
      <c r="K11" s="338"/>
      <c r="L11" s="329"/>
      <c r="M11" s="238"/>
      <c r="N11" s="176"/>
      <c r="O11" s="176"/>
      <c r="P11" s="176"/>
      <c r="Q11" s="176"/>
      <c r="R11" s="176">
        <v>1</v>
      </c>
      <c r="S11" s="165"/>
      <c r="T11" s="165"/>
      <c r="U11" s="165"/>
      <c r="V11" s="1"/>
      <c r="W11" s="338"/>
      <c r="X11" s="38"/>
    </row>
    <row r="12" spans="1:24" ht="23.25" customHeight="1">
      <c r="A12" s="235">
        <v>4</v>
      </c>
      <c r="B12" s="88" t="s">
        <v>123</v>
      </c>
      <c r="C12" s="264" t="s">
        <v>56</v>
      </c>
      <c r="D12" s="264" t="s">
        <v>72</v>
      </c>
      <c r="E12" s="273">
        <v>1</v>
      </c>
      <c r="F12" s="274" t="s">
        <v>124</v>
      </c>
      <c r="G12" s="94" t="s">
        <v>96</v>
      </c>
      <c r="H12" s="95"/>
      <c r="I12" s="1"/>
      <c r="J12" s="232">
        <v>112.91</v>
      </c>
      <c r="K12" s="1"/>
      <c r="L12" s="235"/>
      <c r="M12" s="238"/>
      <c r="N12" s="165"/>
      <c r="O12" s="166"/>
      <c r="P12" s="166"/>
      <c r="Q12" s="166"/>
      <c r="R12" s="165"/>
      <c r="S12" s="165"/>
      <c r="T12" s="165"/>
      <c r="U12" s="165"/>
      <c r="V12" s="1"/>
      <c r="W12" s="1"/>
      <c r="X12" s="38"/>
    </row>
    <row r="13" spans="1:24">
      <c r="A13" s="1"/>
      <c r="B13" s="330" t="s">
        <v>59</v>
      </c>
      <c r="C13" s="331"/>
      <c r="D13" s="332"/>
      <c r="E13" s="239">
        <f>E8+E9+E11+E12</f>
        <v>5</v>
      </c>
      <c r="F13" s="2"/>
      <c r="G13" s="49"/>
      <c r="H13" s="1"/>
      <c r="I13" s="1"/>
      <c r="J13" s="28">
        <f>SUM(J8:J12)</f>
        <v>543.08000000000004</v>
      </c>
      <c r="K13" s="1"/>
      <c r="L13" s="235"/>
      <c r="M13" s="238">
        <f t="shared" ref="M13:W13" si="0">SUM(M8:M12)</f>
        <v>0</v>
      </c>
      <c r="N13" s="238">
        <f t="shared" si="0"/>
        <v>0</v>
      </c>
      <c r="O13" s="238">
        <f t="shared" si="0"/>
        <v>0</v>
      </c>
      <c r="P13" s="238">
        <f t="shared" si="0"/>
        <v>0</v>
      </c>
      <c r="Q13" s="238">
        <f t="shared" si="0"/>
        <v>0</v>
      </c>
      <c r="R13" s="238">
        <f t="shared" si="0"/>
        <v>3</v>
      </c>
      <c r="S13" s="238">
        <f t="shared" si="0"/>
        <v>0</v>
      </c>
      <c r="T13" s="238">
        <f t="shared" si="0"/>
        <v>0</v>
      </c>
      <c r="U13" s="238">
        <f t="shared" si="0"/>
        <v>1</v>
      </c>
      <c r="V13" s="238">
        <f t="shared" si="0"/>
        <v>0</v>
      </c>
      <c r="W13" s="238">
        <f t="shared" si="0"/>
        <v>112.08000000000001</v>
      </c>
      <c r="X13" s="38"/>
    </row>
  </sheetData>
  <mergeCells count="39">
    <mergeCell ref="W5:W7"/>
    <mergeCell ref="X5:X7"/>
    <mergeCell ref="W10:W11"/>
    <mergeCell ref="A5:A7"/>
    <mergeCell ref="B5:B7"/>
    <mergeCell ref="C5:C7"/>
    <mergeCell ref="D5:D7"/>
    <mergeCell ref="E5:E7"/>
    <mergeCell ref="A1:X1"/>
    <mergeCell ref="A2:X2"/>
    <mergeCell ref="A3:V3"/>
    <mergeCell ref="W3:X3"/>
    <mergeCell ref="A4:X4"/>
    <mergeCell ref="Q6:R6"/>
    <mergeCell ref="H5:H7"/>
    <mergeCell ref="I5:I7"/>
    <mergeCell ref="J5:J7"/>
    <mergeCell ref="K5:K7"/>
    <mergeCell ref="S6:T6"/>
    <mergeCell ref="L10:L11"/>
    <mergeCell ref="B13:D13"/>
    <mergeCell ref="U6:U7"/>
    <mergeCell ref="V6:V7"/>
    <mergeCell ref="I10:I11"/>
    <mergeCell ref="J10:J11"/>
    <mergeCell ref="K10:K11"/>
    <mergeCell ref="L5:L7"/>
    <mergeCell ref="M5:V5"/>
    <mergeCell ref="F5:F7"/>
    <mergeCell ref="G5:G7"/>
    <mergeCell ref="M6:M7"/>
    <mergeCell ref="N6:N7"/>
    <mergeCell ref="O6:O7"/>
    <mergeCell ref="P6:P7"/>
    <mergeCell ref="A10:A11"/>
    <mergeCell ref="B10:B11"/>
    <mergeCell ref="C10:C11"/>
    <mergeCell ref="G10:G11"/>
    <mergeCell ref="H10:H11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X11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0" sqref="F10"/>
    </sheetView>
  </sheetViews>
  <sheetFormatPr defaultRowHeight="15"/>
  <cols>
    <col min="1" max="1" width="3.85546875" customWidth="1"/>
    <col min="2" max="2" width="11.28515625" style="18" bestFit="1" customWidth="1"/>
    <col min="3" max="3" width="10.85546875" customWidth="1"/>
    <col min="4" max="4" width="13.7109375" style="9" customWidth="1"/>
    <col min="5" max="5" width="4.140625" style="12" customWidth="1"/>
    <col min="6" max="6" width="28.7109375" style="14" customWidth="1"/>
    <col min="7" max="7" width="22.42578125" style="50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9.42578125" style="12" customWidth="1"/>
    <col min="13" max="13" width="2.7109375" style="11" customWidth="1"/>
    <col min="14" max="14" width="4.7109375" customWidth="1"/>
    <col min="15" max="17" width="4.7109375" style="11" customWidth="1"/>
    <col min="18" max="22" width="4.7109375" customWidth="1"/>
    <col min="23" max="23" width="7" customWidth="1"/>
    <col min="24" max="24" width="14.42578125" style="39" customWidth="1"/>
  </cols>
  <sheetData>
    <row r="1" spans="1:24">
      <c r="A1" s="330" t="s">
        <v>18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2"/>
    </row>
    <row r="2" spans="1:24" ht="15" customHeight="1">
      <c r="A2" s="348" t="s">
        <v>122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50"/>
    </row>
    <row r="3" spans="1:24">
      <c r="A3" s="351" t="s">
        <v>589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3"/>
      <c r="W3" s="354" t="str">
        <f>Summary!V3</f>
        <v>Date:-30.09.2014</v>
      </c>
      <c r="X3" s="355"/>
    </row>
    <row r="4" spans="1:24" s="12" customFormat="1" ht="34.5" customHeight="1">
      <c r="A4" s="356" t="s">
        <v>585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8"/>
    </row>
    <row r="5" spans="1:24" ht="18" customHeight="1">
      <c r="A5" s="343" t="s">
        <v>0</v>
      </c>
      <c r="B5" s="344" t="s">
        <v>1</v>
      </c>
      <c r="C5" s="343" t="s">
        <v>2</v>
      </c>
      <c r="D5" s="344" t="s">
        <v>3</v>
      </c>
      <c r="E5" s="343" t="s">
        <v>0</v>
      </c>
      <c r="F5" s="343" t="s">
        <v>4</v>
      </c>
      <c r="G5" s="344" t="s">
        <v>5</v>
      </c>
      <c r="H5" s="339" t="s">
        <v>62</v>
      </c>
      <c r="I5" s="343" t="s">
        <v>60</v>
      </c>
      <c r="J5" s="339" t="s">
        <v>61</v>
      </c>
      <c r="K5" s="339" t="s">
        <v>103</v>
      </c>
      <c r="L5" s="339" t="s">
        <v>32</v>
      </c>
      <c r="M5" s="342" t="s">
        <v>15</v>
      </c>
      <c r="N5" s="342"/>
      <c r="O5" s="342"/>
      <c r="P5" s="342"/>
      <c r="Q5" s="342"/>
      <c r="R5" s="342"/>
      <c r="S5" s="342"/>
      <c r="T5" s="342"/>
      <c r="U5" s="342"/>
      <c r="V5" s="342"/>
      <c r="W5" s="339" t="s">
        <v>20</v>
      </c>
      <c r="X5" s="359" t="s">
        <v>13</v>
      </c>
    </row>
    <row r="6" spans="1:24" ht="21" customHeight="1">
      <c r="A6" s="343"/>
      <c r="B6" s="344"/>
      <c r="C6" s="343"/>
      <c r="D6" s="344"/>
      <c r="E6" s="343"/>
      <c r="F6" s="343"/>
      <c r="G6" s="344"/>
      <c r="H6" s="340"/>
      <c r="I6" s="343"/>
      <c r="J6" s="340"/>
      <c r="K6" s="340"/>
      <c r="L6" s="340"/>
      <c r="M6" s="327" t="s">
        <v>6</v>
      </c>
      <c r="N6" s="345" t="s">
        <v>14</v>
      </c>
      <c r="O6" s="346" t="s">
        <v>9</v>
      </c>
      <c r="P6" s="343" t="s">
        <v>8</v>
      </c>
      <c r="Q6" s="347" t="s">
        <v>16</v>
      </c>
      <c r="R6" s="347"/>
      <c r="S6" s="327" t="s">
        <v>17</v>
      </c>
      <c r="T6" s="327"/>
      <c r="U6" s="333" t="s">
        <v>12</v>
      </c>
      <c r="V6" s="333" t="s">
        <v>7</v>
      </c>
      <c r="W6" s="340"/>
      <c r="X6" s="360"/>
    </row>
    <row r="7" spans="1:24" ht="44.25" customHeight="1">
      <c r="A7" s="343"/>
      <c r="B7" s="344"/>
      <c r="C7" s="343"/>
      <c r="D7" s="344"/>
      <c r="E7" s="343"/>
      <c r="F7" s="343"/>
      <c r="G7" s="344"/>
      <c r="H7" s="341"/>
      <c r="I7" s="343"/>
      <c r="J7" s="341"/>
      <c r="K7" s="341"/>
      <c r="L7" s="341"/>
      <c r="M7" s="327"/>
      <c r="N7" s="345"/>
      <c r="O7" s="346"/>
      <c r="P7" s="343"/>
      <c r="Q7" s="47" t="s">
        <v>10</v>
      </c>
      <c r="R7" s="10" t="s">
        <v>11</v>
      </c>
      <c r="S7" s="10" t="s">
        <v>10</v>
      </c>
      <c r="T7" s="10" t="s">
        <v>11</v>
      </c>
      <c r="U7" s="333"/>
      <c r="V7" s="333"/>
      <c r="W7" s="341"/>
      <c r="X7" s="361"/>
    </row>
    <row r="8" spans="1:24" ht="38.25">
      <c r="A8" s="71">
        <v>1</v>
      </c>
      <c r="B8" s="84" t="s">
        <v>110</v>
      </c>
      <c r="C8" s="231" t="s">
        <v>111</v>
      </c>
      <c r="D8" s="97" t="s">
        <v>131</v>
      </c>
      <c r="E8" s="232">
        <v>1</v>
      </c>
      <c r="F8" s="97" t="s">
        <v>112</v>
      </c>
      <c r="G8" s="92" t="s">
        <v>113</v>
      </c>
      <c r="H8" s="67">
        <v>9334745882</v>
      </c>
      <c r="I8" s="69"/>
      <c r="J8" s="67">
        <v>107.79</v>
      </c>
      <c r="K8" s="1"/>
      <c r="L8" s="66" t="s">
        <v>117</v>
      </c>
      <c r="M8" s="40">
        <v>1</v>
      </c>
      <c r="N8" s="165"/>
      <c r="O8" s="166"/>
      <c r="P8" s="166"/>
      <c r="Q8" s="166"/>
      <c r="R8" s="165"/>
      <c r="S8" s="165"/>
      <c r="T8" s="165"/>
      <c r="U8" s="165"/>
      <c r="V8" s="1"/>
      <c r="W8" s="1"/>
      <c r="X8" s="38" t="s">
        <v>95</v>
      </c>
    </row>
    <row r="9" spans="1:24" ht="30">
      <c r="A9" s="71">
        <v>2</v>
      </c>
      <c r="B9" s="84" t="s">
        <v>114</v>
      </c>
      <c r="C9" s="231" t="s">
        <v>111</v>
      </c>
      <c r="D9" s="97" t="s">
        <v>111</v>
      </c>
      <c r="E9" s="232">
        <v>1</v>
      </c>
      <c r="F9" s="97" t="s">
        <v>115</v>
      </c>
      <c r="G9" s="92" t="s">
        <v>116</v>
      </c>
      <c r="H9" s="67">
        <v>9334383960</v>
      </c>
      <c r="I9" s="69"/>
      <c r="J9" s="67">
        <v>107.79</v>
      </c>
      <c r="K9" s="1"/>
      <c r="L9" s="66" t="s">
        <v>117</v>
      </c>
      <c r="M9" s="40">
        <v>1</v>
      </c>
      <c r="N9" s="165"/>
      <c r="O9" s="166"/>
      <c r="P9" s="166"/>
      <c r="Q9" s="166"/>
      <c r="R9" s="165"/>
      <c r="S9" s="165"/>
      <c r="T9" s="165"/>
      <c r="U9" s="165"/>
      <c r="V9" s="1"/>
      <c r="W9" s="1"/>
      <c r="X9" s="38" t="s">
        <v>95</v>
      </c>
    </row>
    <row r="10" spans="1:24" ht="33">
      <c r="A10" s="66">
        <v>3</v>
      </c>
      <c r="B10" s="88" t="s">
        <v>125</v>
      </c>
      <c r="C10" s="264" t="s">
        <v>57</v>
      </c>
      <c r="D10" s="264" t="s">
        <v>126</v>
      </c>
      <c r="E10" s="273">
        <v>1</v>
      </c>
      <c r="F10" s="274" t="s">
        <v>127</v>
      </c>
      <c r="G10" s="92" t="s">
        <v>128</v>
      </c>
      <c r="H10" s="95">
        <v>9939871932</v>
      </c>
      <c r="I10" s="1"/>
      <c r="J10" s="67">
        <v>112.01</v>
      </c>
      <c r="K10" s="1"/>
      <c r="L10" s="66"/>
      <c r="M10" s="40">
        <v>1</v>
      </c>
      <c r="N10" s="165"/>
      <c r="O10" s="166"/>
      <c r="P10" s="166"/>
      <c r="Q10" s="166"/>
      <c r="R10" s="165"/>
      <c r="S10" s="165"/>
      <c r="T10" s="165"/>
      <c r="U10" s="165"/>
      <c r="V10" s="1"/>
      <c r="W10" s="1"/>
      <c r="X10" s="38"/>
    </row>
    <row r="11" spans="1:24">
      <c r="A11" s="1"/>
      <c r="B11" s="330" t="s">
        <v>59</v>
      </c>
      <c r="C11" s="331"/>
      <c r="D11" s="332"/>
      <c r="E11" s="29">
        <f>E8+E9+E10</f>
        <v>3</v>
      </c>
      <c r="F11" s="2"/>
      <c r="G11" s="49"/>
      <c r="H11" s="1"/>
      <c r="I11" s="1"/>
      <c r="J11" s="28">
        <f>SUM(J8:J10)</f>
        <v>327.59000000000003</v>
      </c>
      <c r="K11" s="1"/>
      <c r="L11" s="66"/>
      <c r="M11" s="40">
        <f t="shared" ref="M11:W11" si="0">SUM(M8:M10)</f>
        <v>3</v>
      </c>
      <c r="N11" s="161">
        <f t="shared" si="0"/>
        <v>0</v>
      </c>
      <c r="O11" s="161">
        <f t="shared" si="0"/>
        <v>0</v>
      </c>
      <c r="P11" s="161">
        <f t="shared" si="0"/>
        <v>0</v>
      </c>
      <c r="Q11" s="161">
        <f t="shared" si="0"/>
        <v>0</v>
      </c>
      <c r="R11" s="161">
        <f t="shared" si="0"/>
        <v>0</v>
      </c>
      <c r="S11" s="161">
        <f t="shared" si="0"/>
        <v>0</v>
      </c>
      <c r="T11" s="161">
        <f t="shared" si="0"/>
        <v>0</v>
      </c>
      <c r="U11" s="161">
        <f t="shared" si="0"/>
        <v>0</v>
      </c>
      <c r="V11" s="161">
        <f t="shared" si="0"/>
        <v>0</v>
      </c>
      <c r="W11" s="161">
        <f t="shared" si="0"/>
        <v>0</v>
      </c>
      <c r="X11" s="38"/>
    </row>
  </sheetData>
  <mergeCells count="29">
    <mergeCell ref="U6:U7"/>
    <mergeCell ref="F5:F7"/>
    <mergeCell ref="A3:V3"/>
    <mergeCell ref="W3:X3"/>
    <mergeCell ref="V6:V7"/>
    <mergeCell ref="M5:V5"/>
    <mergeCell ref="Q6:R6"/>
    <mergeCell ref="I5:I7"/>
    <mergeCell ref="J5:J7"/>
    <mergeCell ref="W5:W7"/>
    <mergeCell ref="K5:K7"/>
    <mergeCell ref="L5:L7"/>
    <mergeCell ref="G5:G7"/>
    <mergeCell ref="B11:D11"/>
    <mergeCell ref="H5:H7"/>
    <mergeCell ref="A1:X1"/>
    <mergeCell ref="X5:X7"/>
    <mergeCell ref="M6:M7"/>
    <mergeCell ref="N6:N7"/>
    <mergeCell ref="O6:O7"/>
    <mergeCell ref="P6:P7"/>
    <mergeCell ref="A5:A7"/>
    <mergeCell ref="B5:B7"/>
    <mergeCell ref="C5:C7"/>
    <mergeCell ref="D5:D7"/>
    <mergeCell ref="E5:E7"/>
    <mergeCell ref="A4:X4"/>
    <mergeCell ref="A2:X2"/>
    <mergeCell ref="S6:T6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62"/>
  <sheetViews>
    <sheetView view="pageBreakPreview" zoomScale="78" zoomScaleSheetLayoutView="78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W28" sqref="W28"/>
    </sheetView>
  </sheetViews>
  <sheetFormatPr defaultRowHeight="15"/>
  <cols>
    <col min="1" max="1" width="5.28515625" style="12" customWidth="1"/>
    <col min="2" max="2" width="13.42578125" style="46" customWidth="1"/>
    <col min="3" max="3" width="13.140625" style="12" customWidth="1"/>
    <col min="4" max="4" width="13" style="12" customWidth="1"/>
    <col min="5" max="5" width="8.7109375" hidden="1" customWidth="1"/>
    <col min="6" max="6" width="4.140625" style="11" customWidth="1"/>
    <col min="7" max="7" width="26.7109375" style="18" customWidth="1"/>
    <col min="8" max="8" width="21" style="18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11" customWidth="1"/>
    <col min="13" max="13" width="10" hidden="1" customWidth="1"/>
    <col min="14" max="14" width="9.28515625" hidden="1" customWidth="1"/>
    <col min="15" max="15" width="12.140625" style="21" customWidth="1"/>
    <col min="16" max="16" width="5" style="55" customWidth="1"/>
    <col min="17" max="24" width="6.7109375" customWidth="1"/>
    <col min="25" max="25" width="12" customWidth="1"/>
    <col min="27" max="27" width="13.7109375" style="14" customWidth="1"/>
  </cols>
  <sheetData>
    <row r="1" spans="1:28" ht="18" customHeight="1">
      <c r="A1" s="385" t="s">
        <v>18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</row>
    <row r="2" spans="1:28" ht="15" customHeight="1">
      <c r="A2" s="348" t="str">
        <f>'Patna (West)'!A2</f>
        <v>Progress Report for the construction of HSS ( Sanc. Year 2012 - 13 )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50"/>
    </row>
    <row r="3" spans="1:28" ht="18.75" customHeight="1">
      <c r="A3" s="351" t="s">
        <v>46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3"/>
      <c r="Z3" s="402" t="str">
        <f>Summary!V3</f>
        <v>Date:-30.09.2014</v>
      </c>
      <c r="AA3" s="402"/>
      <c r="AB3" s="3"/>
    </row>
    <row r="4" spans="1:28" ht="20.25" customHeight="1">
      <c r="A4" s="396" t="s">
        <v>99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</row>
    <row r="5" spans="1:28" ht="18" customHeight="1">
      <c r="A5" s="343" t="s">
        <v>0</v>
      </c>
      <c r="B5" s="343" t="s">
        <v>1</v>
      </c>
      <c r="C5" s="343" t="s">
        <v>2</v>
      </c>
      <c r="D5" s="343" t="s">
        <v>3</v>
      </c>
      <c r="F5" s="343" t="s">
        <v>0</v>
      </c>
      <c r="G5" s="344" t="s">
        <v>4</v>
      </c>
      <c r="H5" s="344" t="s">
        <v>5</v>
      </c>
      <c r="I5" s="394" t="s">
        <v>76</v>
      </c>
      <c r="J5" s="339" t="s">
        <v>62</v>
      </c>
      <c r="K5" s="343" t="s">
        <v>60</v>
      </c>
      <c r="L5" s="339" t="s">
        <v>61</v>
      </c>
      <c r="M5" s="339" t="s">
        <v>31</v>
      </c>
      <c r="N5" s="343" t="s">
        <v>19</v>
      </c>
      <c r="O5" s="392" t="s">
        <v>32</v>
      </c>
      <c r="P5" s="342" t="s">
        <v>15</v>
      </c>
      <c r="Q5" s="342"/>
      <c r="R5" s="342"/>
      <c r="S5" s="342"/>
      <c r="T5" s="342"/>
      <c r="U5" s="342"/>
      <c r="V5" s="342"/>
      <c r="W5" s="342"/>
      <c r="X5" s="342"/>
      <c r="Y5" s="342"/>
      <c r="Z5" s="339" t="s">
        <v>20</v>
      </c>
      <c r="AA5" s="339" t="s">
        <v>13</v>
      </c>
    </row>
    <row r="6" spans="1:28" ht="21" customHeight="1">
      <c r="A6" s="343"/>
      <c r="B6" s="343"/>
      <c r="C6" s="343"/>
      <c r="D6" s="343"/>
      <c r="F6" s="343"/>
      <c r="G6" s="344"/>
      <c r="H6" s="344"/>
      <c r="I6" s="395"/>
      <c r="J6" s="340"/>
      <c r="K6" s="343"/>
      <c r="L6" s="340"/>
      <c r="M6" s="340"/>
      <c r="N6" s="343"/>
      <c r="O6" s="393"/>
      <c r="P6" s="404" t="s">
        <v>6</v>
      </c>
      <c r="Q6" s="345" t="s">
        <v>14</v>
      </c>
      <c r="R6" s="346" t="s">
        <v>9</v>
      </c>
      <c r="S6" s="343" t="s">
        <v>8</v>
      </c>
      <c r="T6" s="347" t="s">
        <v>16</v>
      </c>
      <c r="U6" s="347"/>
      <c r="V6" s="327" t="s">
        <v>17</v>
      </c>
      <c r="W6" s="327"/>
      <c r="X6" s="333" t="s">
        <v>12</v>
      </c>
      <c r="Y6" s="333" t="s">
        <v>7</v>
      </c>
      <c r="Z6" s="340"/>
      <c r="AA6" s="340"/>
    </row>
    <row r="7" spans="1:28" ht="38.25" customHeight="1">
      <c r="A7" s="339"/>
      <c r="B7" s="339"/>
      <c r="C7" s="339"/>
      <c r="D7" s="339"/>
      <c r="F7" s="339"/>
      <c r="G7" s="403"/>
      <c r="H7" s="403"/>
      <c r="I7" s="395"/>
      <c r="J7" s="340"/>
      <c r="K7" s="339"/>
      <c r="L7" s="340"/>
      <c r="M7" s="340"/>
      <c r="N7" s="339"/>
      <c r="O7" s="393"/>
      <c r="P7" s="405"/>
      <c r="Q7" s="406"/>
      <c r="R7" s="390"/>
      <c r="S7" s="339"/>
      <c r="T7" s="60" t="s">
        <v>10</v>
      </c>
      <c r="U7" s="60" t="s">
        <v>11</v>
      </c>
      <c r="V7" s="60" t="s">
        <v>10</v>
      </c>
      <c r="W7" s="60" t="s">
        <v>11</v>
      </c>
      <c r="X7" s="391"/>
      <c r="Y7" s="391"/>
      <c r="Z7" s="340"/>
      <c r="AA7" s="340"/>
    </row>
    <row r="8" spans="1:28" s="115" customFormat="1" ht="30" customHeight="1">
      <c r="A8" s="67">
        <v>1</v>
      </c>
      <c r="B8" s="102" t="s">
        <v>549</v>
      </c>
      <c r="C8" s="151" t="s">
        <v>75</v>
      </c>
      <c r="D8" s="101" t="s">
        <v>133</v>
      </c>
      <c r="E8" s="100">
        <v>1</v>
      </c>
      <c r="F8" s="100">
        <v>1</v>
      </c>
      <c r="G8" s="266" t="s">
        <v>134</v>
      </c>
      <c r="H8" s="93" t="s">
        <v>135</v>
      </c>
      <c r="I8" s="58"/>
      <c r="J8" s="31"/>
      <c r="K8" s="62"/>
      <c r="L8" s="59">
        <v>113.09</v>
      </c>
      <c r="M8" s="62"/>
      <c r="N8" s="62"/>
      <c r="O8" s="62"/>
      <c r="P8" s="105"/>
      <c r="Q8" s="42"/>
      <c r="R8" s="42"/>
      <c r="S8" s="42"/>
      <c r="T8" s="177"/>
      <c r="U8" s="177">
        <v>1</v>
      </c>
      <c r="V8" s="178"/>
      <c r="W8" s="178"/>
      <c r="X8" s="178"/>
      <c r="Y8" s="167"/>
      <c r="Z8" s="59">
        <v>25.94</v>
      </c>
      <c r="AA8" s="62"/>
      <c r="AB8" s="114"/>
    </row>
    <row r="9" spans="1:28" s="115" customFormat="1" ht="30" customHeight="1">
      <c r="A9" s="336">
        <v>2</v>
      </c>
      <c r="B9" s="378" t="s">
        <v>550</v>
      </c>
      <c r="C9" s="380" t="s">
        <v>73</v>
      </c>
      <c r="D9" s="382"/>
      <c r="E9" s="100">
        <v>1</v>
      </c>
      <c r="F9" s="100">
        <v>1</v>
      </c>
      <c r="G9" s="267" t="s">
        <v>136</v>
      </c>
      <c r="H9" s="381" t="s">
        <v>137</v>
      </c>
      <c r="I9" s="58"/>
      <c r="J9" s="31"/>
      <c r="K9" s="62"/>
      <c r="L9" s="410">
        <v>341.27</v>
      </c>
      <c r="M9" s="62"/>
      <c r="N9" s="62"/>
      <c r="O9" s="62"/>
      <c r="P9" s="105">
        <v>1</v>
      </c>
      <c r="Q9" s="179"/>
      <c r="R9" s="180"/>
      <c r="S9" s="181"/>
      <c r="T9" s="178"/>
      <c r="U9" s="178"/>
      <c r="V9" s="178"/>
      <c r="W9" s="178"/>
      <c r="X9" s="178"/>
      <c r="Y9" s="167"/>
      <c r="Z9" s="410">
        <v>11.36</v>
      </c>
      <c r="AA9" s="93"/>
      <c r="AB9" s="114"/>
    </row>
    <row r="10" spans="1:28" s="115" customFormat="1" ht="30" customHeight="1">
      <c r="A10" s="336"/>
      <c r="B10" s="379"/>
      <c r="C10" s="380"/>
      <c r="D10" s="382"/>
      <c r="E10" s="100">
        <v>2</v>
      </c>
      <c r="F10" s="100">
        <v>2</v>
      </c>
      <c r="G10" s="268" t="s">
        <v>138</v>
      </c>
      <c r="H10" s="381"/>
      <c r="I10" s="20"/>
      <c r="J10" s="1"/>
      <c r="K10" s="1"/>
      <c r="L10" s="411"/>
      <c r="M10" s="40"/>
      <c r="N10" s="1"/>
      <c r="O10" s="1"/>
      <c r="P10" s="106"/>
      <c r="Q10" s="42"/>
      <c r="R10" s="42"/>
      <c r="S10" s="42"/>
      <c r="T10" s="42">
        <v>1</v>
      </c>
      <c r="U10" s="164"/>
      <c r="V10" s="164"/>
      <c r="W10" s="164"/>
      <c r="X10" s="164"/>
      <c r="Y10" s="165"/>
      <c r="Z10" s="411"/>
      <c r="AA10" s="1"/>
      <c r="AB10" s="116"/>
    </row>
    <row r="11" spans="1:28" ht="30" customHeight="1">
      <c r="A11" s="366">
        <v>3</v>
      </c>
      <c r="B11" s="383" t="s">
        <v>551</v>
      </c>
      <c r="C11" s="370" t="s">
        <v>74</v>
      </c>
      <c r="D11" s="111"/>
      <c r="E11" s="112">
        <v>1</v>
      </c>
      <c r="F11" s="112">
        <v>1</v>
      </c>
      <c r="G11" s="269" t="s">
        <v>139</v>
      </c>
      <c r="H11" s="384" t="s">
        <v>96</v>
      </c>
      <c r="I11" s="18"/>
      <c r="L11" s="328">
        <v>340.94</v>
      </c>
      <c r="M11" s="65"/>
      <c r="N11" s="74"/>
      <c r="O11" s="74"/>
      <c r="P11" s="113"/>
      <c r="Q11" s="182"/>
      <c r="R11" s="183"/>
      <c r="S11" s="183"/>
      <c r="T11" s="183"/>
      <c r="U11" s="183"/>
      <c r="V11" s="183"/>
      <c r="W11" s="183"/>
      <c r="X11" s="183"/>
      <c r="Y11" s="168"/>
      <c r="Z11" s="275"/>
      <c r="AA11" s="74"/>
      <c r="AB11" s="14"/>
    </row>
    <row r="12" spans="1:28" ht="30" customHeight="1">
      <c r="A12" s="366"/>
      <c r="B12" s="368"/>
      <c r="C12" s="370"/>
      <c r="D12" s="101"/>
      <c r="E12" s="100">
        <v>2</v>
      </c>
      <c r="F12" s="100">
        <v>2</v>
      </c>
      <c r="G12" s="266" t="s">
        <v>140</v>
      </c>
      <c r="H12" s="374"/>
      <c r="I12" s="18"/>
      <c r="L12" s="407"/>
      <c r="M12" s="40"/>
      <c r="N12" s="1"/>
      <c r="O12" s="1"/>
      <c r="P12" s="106"/>
      <c r="Q12" s="163"/>
      <c r="R12" s="164"/>
      <c r="S12" s="164"/>
      <c r="T12" s="164"/>
      <c r="U12" s="164"/>
      <c r="V12" s="164"/>
      <c r="W12" s="164"/>
      <c r="X12" s="164"/>
      <c r="Y12" s="165"/>
      <c r="Z12" s="277"/>
      <c r="AA12" s="1"/>
      <c r="AB12" s="14"/>
    </row>
    <row r="13" spans="1:28" ht="37.5" customHeight="1">
      <c r="A13" s="326"/>
      <c r="B13" s="369"/>
      <c r="C13" s="363"/>
      <c r="D13" s="101"/>
      <c r="E13" s="100">
        <v>3</v>
      </c>
      <c r="F13" s="100">
        <v>3</v>
      </c>
      <c r="G13" s="266" t="s">
        <v>141</v>
      </c>
      <c r="H13" s="365"/>
      <c r="I13" s="18"/>
      <c r="L13" s="329"/>
      <c r="M13" s="40"/>
      <c r="N13" s="1"/>
      <c r="O13" s="1"/>
      <c r="P13" s="106"/>
      <c r="Q13" s="163"/>
      <c r="R13" s="164"/>
      <c r="S13" s="164"/>
      <c r="T13" s="164"/>
      <c r="U13" s="164"/>
      <c r="V13" s="164"/>
      <c r="W13" s="164"/>
      <c r="X13" s="164"/>
      <c r="Y13" s="165"/>
      <c r="Z13" s="277"/>
      <c r="AA13" s="1"/>
      <c r="AB13" s="14"/>
    </row>
    <row r="14" spans="1:28" ht="26.25" customHeight="1">
      <c r="A14" s="325">
        <v>4</v>
      </c>
      <c r="B14" s="367" t="s">
        <v>552</v>
      </c>
      <c r="C14" s="387" t="s">
        <v>74</v>
      </c>
      <c r="D14" s="101"/>
      <c r="E14" s="100">
        <v>1</v>
      </c>
      <c r="F14" s="100">
        <v>1</v>
      </c>
      <c r="G14" s="266" t="s">
        <v>142</v>
      </c>
      <c r="H14" s="364" t="s">
        <v>143</v>
      </c>
      <c r="I14" s="18"/>
      <c r="L14" s="412">
        <v>341.2</v>
      </c>
      <c r="M14" s="40"/>
      <c r="N14" s="1"/>
      <c r="O14" s="1"/>
      <c r="P14" s="106"/>
      <c r="Q14" s="177"/>
      <c r="R14" s="177">
        <v>1</v>
      </c>
      <c r="S14" s="184"/>
      <c r="T14" s="184"/>
      <c r="U14" s="164"/>
      <c r="V14" s="164"/>
      <c r="W14" s="164"/>
      <c r="X14" s="164"/>
      <c r="Y14" s="165"/>
      <c r="Z14" s="277"/>
      <c r="AA14" s="1"/>
      <c r="AB14" s="14"/>
    </row>
    <row r="15" spans="1:28" ht="30" customHeight="1">
      <c r="A15" s="366"/>
      <c r="B15" s="368"/>
      <c r="C15" s="388"/>
      <c r="D15" s="101"/>
      <c r="E15" s="100">
        <v>2</v>
      </c>
      <c r="F15" s="100">
        <v>2</v>
      </c>
      <c r="G15" s="266" t="s">
        <v>144</v>
      </c>
      <c r="H15" s="374"/>
      <c r="I15" s="18"/>
      <c r="L15" s="413"/>
      <c r="M15" s="40"/>
      <c r="N15" s="1"/>
      <c r="O15" s="1"/>
      <c r="P15" s="106"/>
      <c r="Q15" s="177"/>
      <c r="R15" s="177">
        <v>1</v>
      </c>
      <c r="S15" s="184"/>
      <c r="T15" s="184"/>
      <c r="U15" s="164"/>
      <c r="V15" s="164"/>
      <c r="W15" s="164"/>
      <c r="X15" s="164"/>
      <c r="Y15" s="165"/>
      <c r="Z15" s="277"/>
      <c r="AA15" s="1"/>
      <c r="AB15" s="14"/>
    </row>
    <row r="16" spans="1:28" ht="30" customHeight="1">
      <c r="A16" s="326"/>
      <c r="B16" s="369"/>
      <c r="C16" s="389"/>
      <c r="D16" s="101"/>
      <c r="E16" s="100">
        <v>3</v>
      </c>
      <c r="F16" s="100">
        <v>3</v>
      </c>
      <c r="G16" s="266" t="s">
        <v>145</v>
      </c>
      <c r="H16" s="365"/>
      <c r="I16" s="18"/>
      <c r="L16" s="414"/>
      <c r="M16" s="40"/>
      <c r="N16" s="1"/>
      <c r="O16" s="1"/>
      <c r="P16" s="106"/>
      <c r="Q16" s="177"/>
      <c r="R16" s="177">
        <v>1</v>
      </c>
      <c r="S16" s="184"/>
      <c r="T16" s="184"/>
      <c r="U16" s="164"/>
      <c r="V16" s="164"/>
      <c r="W16" s="164"/>
      <c r="X16" s="164"/>
      <c r="Y16" s="165"/>
      <c r="Z16" s="277"/>
      <c r="AA16" s="1"/>
      <c r="AB16" s="14"/>
    </row>
    <row r="17" spans="1:28" ht="30" customHeight="1">
      <c r="A17" s="325">
        <v>5</v>
      </c>
      <c r="B17" s="367" t="s">
        <v>553</v>
      </c>
      <c r="C17" s="362" t="s">
        <v>74</v>
      </c>
      <c r="D17" s="101"/>
      <c r="E17" s="100">
        <v>1</v>
      </c>
      <c r="F17" s="100">
        <v>1</v>
      </c>
      <c r="G17" s="266" t="s">
        <v>146</v>
      </c>
      <c r="H17" s="364" t="s">
        <v>147</v>
      </c>
      <c r="I17" s="18"/>
      <c r="L17" s="328">
        <v>341.74</v>
      </c>
      <c r="M17" s="40"/>
      <c r="N17" s="1"/>
      <c r="O17" s="1"/>
      <c r="P17" s="106"/>
      <c r="Q17" s="177"/>
      <c r="R17" s="177">
        <v>1</v>
      </c>
      <c r="S17" s="184"/>
      <c r="T17" s="184"/>
      <c r="U17" s="164"/>
      <c r="V17" s="164"/>
      <c r="W17" s="164"/>
      <c r="X17" s="164"/>
      <c r="Y17" s="165"/>
      <c r="Z17" s="277"/>
      <c r="AA17" s="1"/>
      <c r="AB17" s="14"/>
    </row>
    <row r="18" spans="1:28" ht="30" customHeight="1">
      <c r="A18" s="366"/>
      <c r="B18" s="368"/>
      <c r="C18" s="370"/>
      <c r="D18" s="101"/>
      <c r="E18" s="100">
        <v>2</v>
      </c>
      <c r="F18" s="100">
        <v>2</v>
      </c>
      <c r="G18" s="266" t="s">
        <v>148</v>
      </c>
      <c r="H18" s="374"/>
      <c r="I18" s="18"/>
      <c r="L18" s="407"/>
      <c r="M18" s="40"/>
      <c r="N18" s="1"/>
      <c r="O18" s="1"/>
      <c r="P18" s="106"/>
      <c r="Q18" s="177"/>
      <c r="R18" s="177">
        <v>1</v>
      </c>
      <c r="S18" s="184"/>
      <c r="T18" s="184"/>
      <c r="U18" s="164"/>
      <c r="V18" s="164"/>
      <c r="W18" s="164"/>
      <c r="X18" s="164"/>
      <c r="Y18" s="165"/>
      <c r="Z18" s="277"/>
      <c r="AA18" s="1"/>
      <c r="AB18" s="14"/>
    </row>
    <row r="19" spans="1:28" ht="30" customHeight="1">
      <c r="A19" s="366"/>
      <c r="B19" s="368"/>
      <c r="C19" s="370"/>
      <c r="D19" s="101"/>
      <c r="E19" s="100">
        <v>3</v>
      </c>
      <c r="F19" s="100">
        <v>3</v>
      </c>
      <c r="G19" s="266" t="s">
        <v>149</v>
      </c>
      <c r="H19" s="374"/>
      <c r="I19" s="18"/>
      <c r="L19" s="407"/>
      <c r="M19" s="40"/>
      <c r="N19" s="1"/>
      <c r="O19" s="1"/>
      <c r="P19" s="106"/>
      <c r="Q19" s="177"/>
      <c r="R19" s="177">
        <v>1</v>
      </c>
      <c r="S19" s="184"/>
      <c r="T19" s="184"/>
      <c r="U19" s="164"/>
      <c r="V19" s="164"/>
      <c r="W19" s="164"/>
      <c r="X19" s="164"/>
      <c r="Y19" s="165"/>
      <c r="Z19" s="277"/>
      <c r="AA19" s="1"/>
      <c r="AB19" s="14"/>
    </row>
    <row r="20" spans="1:28" ht="30" customHeight="1">
      <c r="A20" s="326"/>
      <c r="B20" s="369"/>
      <c r="C20" s="363"/>
      <c r="D20" s="101"/>
      <c r="E20" s="100">
        <v>4</v>
      </c>
      <c r="F20" s="100">
        <v>4</v>
      </c>
      <c r="G20" s="266" t="s">
        <v>150</v>
      </c>
      <c r="H20" s="365"/>
      <c r="I20" s="18"/>
      <c r="L20" s="329"/>
      <c r="M20" s="40"/>
      <c r="N20" s="1"/>
      <c r="O20" s="1"/>
      <c r="P20" s="106"/>
      <c r="Q20" s="177"/>
      <c r="R20" s="177"/>
      <c r="S20" s="177"/>
      <c r="T20" s="177"/>
      <c r="U20" s="42">
        <v>1</v>
      </c>
      <c r="V20" s="164"/>
      <c r="W20" s="164"/>
      <c r="X20" s="164"/>
      <c r="Y20" s="165"/>
      <c r="Z20" s="277"/>
      <c r="AA20" s="1"/>
      <c r="AB20" s="14"/>
    </row>
    <row r="21" spans="1:28" ht="30" customHeight="1">
      <c r="A21" s="325">
        <v>6</v>
      </c>
      <c r="B21" s="367" t="s">
        <v>547</v>
      </c>
      <c r="C21" s="362" t="s">
        <v>74</v>
      </c>
      <c r="D21" s="101"/>
      <c r="E21" s="100">
        <v>1</v>
      </c>
      <c r="F21" s="100">
        <v>1</v>
      </c>
      <c r="G21" s="266" t="s">
        <v>151</v>
      </c>
      <c r="H21" s="364" t="s">
        <v>152</v>
      </c>
      <c r="I21" s="18"/>
      <c r="L21" s="415">
        <v>343.6</v>
      </c>
      <c r="M21" s="40"/>
      <c r="N21" s="1"/>
      <c r="O21" s="1"/>
      <c r="P21" s="106"/>
      <c r="Q21" s="185"/>
      <c r="R21" s="177">
        <v>1</v>
      </c>
      <c r="S21" s="184"/>
      <c r="T21" s="184"/>
      <c r="U21" s="164"/>
      <c r="V21" s="164"/>
      <c r="W21" s="164"/>
      <c r="X21" s="164"/>
      <c r="Y21" s="165"/>
      <c r="Z21" s="328">
        <v>47.34</v>
      </c>
      <c r="AA21" s="1"/>
      <c r="AB21" s="14"/>
    </row>
    <row r="22" spans="1:28" ht="30" customHeight="1">
      <c r="A22" s="326"/>
      <c r="B22" s="369"/>
      <c r="C22" s="363"/>
      <c r="D22" s="101"/>
      <c r="E22" s="100">
        <v>2</v>
      </c>
      <c r="F22" s="100">
        <v>2</v>
      </c>
      <c r="G22" s="266" t="s">
        <v>153</v>
      </c>
      <c r="H22" s="365"/>
      <c r="I22" s="18"/>
      <c r="L22" s="416"/>
      <c r="M22" s="40"/>
      <c r="N22" s="1"/>
      <c r="O22" s="1"/>
      <c r="P22" s="106"/>
      <c r="Q22" s="185"/>
      <c r="R22" s="177">
        <v>1</v>
      </c>
      <c r="S22" s="164"/>
      <c r="T22" s="164"/>
      <c r="U22" s="164"/>
      <c r="V22" s="164"/>
      <c r="W22" s="164"/>
      <c r="X22" s="164"/>
      <c r="Y22" s="165"/>
      <c r="Z22" s="329"/>
      <c r="AA22" s="2" t="s">
        <v>101</v>
      </c>
      <c r="AB22" s="14"/>
    </row>
    <row r="23" spans="1:28" ht="30" customHeight="1">
      <c r="A23" s="325">
        <v>7</v>
      </c>
      <c r="B23" s="367" t="s">
        <v>546</v>
      </c>
      <c r="C23" s="362" t="s">
        <v>154</v>
      </c>
      <c r="D23" s="371" t="s">
        <v>155</v>
      </c>
      <c r="E23" s="100">
        <v>1</v>
      </c>
      <c r="F23" s="100">
        <v>1</v>
      </c>
      <c r="G23" s="266" t="s">
        <v>156</v>
      </c>
      <c r="H23" s="364" t="s">
        <v>157</v>
      </c>
      <c r="I23" s="18"/>
      <c r="L23" s="328">
        <v>342.14</v>
      </c>
      <c r="M23" s="40"/>
      <c r="N23" s="1"/>
      <c r="O23" s="1"/>
      <c r="P23" s="106"/>
      <c r="Q23" s="185"/>
      <c r="R23" s="177"/>
      <c r="S23" s="177"/>
      <c r="T23" s="177"/>
      <c r="U23" s="177">
        <v>1</v>
      </c>
      <c r="V23" s="164"/>
      <c r="W23" s="164"/>
      <c r="X23" s="164"/>
      <c r="Y23" s="165"/>
      <c r="Z23" s="328">
        <v>36.68</v>
      </c>
      <c r="AA23" s="1"/>
      <c r="AB23" s="14"/>
    </row>
    <row r="24" spans="1:28" ht="30" customHeight="1">
      <c r="A24" s="366"/>
      <c r="B24" s="368"/>
      <c r="C24" s="370"/>
      <c r="D24" s="372"/>
      <c r="E24" s="100">
        <v>2</v>
      </c>
      <c r="F24" s="100">
        <v>2</v>
      </c>
      <c r="G24" s="266" t="s">
        <v>158</v>
      </c>
      <c r="H24" s="374"/>
      <c r="I24" s="18"/>
      <c r="L24" s="407"/>
      <c r="M24" s="40"/>
      <c r="N24" s="1"/>
      <c r="O24" s="1"/>
      <c r="P24" s="106"/>
      <c r="Q24" s="186"/>
      <c r="R24" s="177"/>
      <c r="S24" s="177"/>
      <c r="T24" s="177">
        <v>1</v>
      </c>
      <c r="U24" s="184"/>
      <c r="V24" s="164"/>
      <c r="W24" s="164"/>
      <c r="X24" s="164"/>
      <c r="Y24" s="165"/>
      <c r="Z24" s="407"/>
      <c r="AA24" s="1"/>
      <c r="AB24" s="14"/>
    </row>
    <row r="25" spans="1:28" ht="30" customHeight="1">
      <c r="A25" s="326"/>
      <c r="B25" s="369"/>
      <c r="C25" s="363"/>
      <c r="D25" s="373"/>
      <c r="E25" s="100">
        <v>3</v>
      </c>
      <c r="F25" s="100">
        <v>3</v>
      </c>
      <c r="G25" s="266" t="s">
        <v>159</v>
      </c>
      <c r="H25" s="365"/>
      <c r="I25" s="18"/>
      <c r="L25" s="329"/>
      <c r="M25" s="40"/>
      <c r="N25" s="1"/>
      <c r="O25" s="1"/>
      <c r="P25" s="106"/>
      <c r="Q25" s="177"/>
      <c r="R25" s="177">
        <v>1</v>
      </c>
      <c r="S25" s="184"/>
      <c r="T25" s="184"/>
      <c r="U25" s="184"/>
      <c r="V25" s="164"/>
      <c r="W25" s="164"/>
      <c r="X25" s="164"/>
      <c r="Y25" s="165"/>
      <c r="Z25" s="329"/>
      <c r="AA25" s="1"/>
      <c r="AB25" s="14"/>
    </row>
    <row r="26" spans="1:28" ht="30" customHeight="1">
      <c r="A26" s="67">
        <v>8</v>
      </c>
      <c r="B26" s="102" t="s">
        <v>545</v>
      </c>
      <c r="C26" s="151" t="s">
        <v>77</v>
      </c>
      <c r="D26" s="101"/>
      <c r="E26" s="100">
        <v>1</v>
      </c>
      <c r="F26" s="100">
        <v>1</v>
      </c>
      <c r="G26" s="266" t="s">
        <v>160</v>
      </c>
      <c r="H26" s="155" t="s">
        <v>548</v>
      </c>
      <c r="I26" s="18"/>
      <c r="L26" s="1"/>
      <c r="M26" s="40"/>
      <c r="N26" s="1"/>
      <c r="O26" s="1"/>
      <c r="P26" s="106"/>
      <c r="Q26" s="187"/>
      <c r="R26" s="42"/>
      <c r="S26" s="42">
        <v>1</v>
      </c>
      <c r="T26" s="164"/>
      <c r="U26" s="164"/>
      <c r="V26" s="164"/>
      <c r="W26" s="164"/>
      <c r="X26" s="164"/>
      <c r="Y26" s="165"/>
      <c r="Z26" s="277">
        <v>16.920000000000002</v>
      </c>
      <c r="AA26" s="1" t="s">
        <v>163</v>
      </c>
      <c r="AB26" s="14"/>
    </row>
    <row r="27" spans="1:28" ht="30" customHeight="1">
      <c r="A27" s="76">
        <v>9</v>
      </c>
      <c r="B27" s="154" t="s">
        <v>544</v>
      </c>
      <c r="C27" s="152" t="s">
        <v>77</v>
      </c>
      <c r="D27" s="107"/>
      <c r="E27" s="108">
        <v>1</v>
      </c>
      <c r="F27" s="108">
        <v>1</v>
      </c>
      <c r="G27" s="270" t="s">
        <v>161</v>
      </c>
      <c r="H27" s="104" t="s">
        <v>162</v>
      </c>
      <c r="I27" s="18"/>
      <c r="L27" s="19"/>
      <c r="M27" s="64"/>
      <c r="N27" s="19"/>
      <c r="O27" s="19"/>
      <c r="P27" s="109"/>
      <c r="Q27" s="188"/>
      <c r="R27" s="188"/>
      <c r="S27" s="188">
        <v>1</v>
      </c>
      <c r="T27" s="189"/>
      <c r="U27" s="189"/>
      <c r="V27" s="164"/>
      <c r="W27" s="164"/>
      <c r="X27" s="164"/>
      <c r="Y27" s="165"/>
      <c r="Z27" s="277">
        <v>31.29</v>
      </c>
      <c r="AA27" s="1"/>
      <c r="AB27" s="14"/>
    </row>
    <row r="28" spans="1:28" s="12" customFormat="1" ht="15.75">
      <c r="A28" s="147">
        <v>10</v>
      </c>
      <c r="B28" s="85" t="s">
        <v>543</v>
      </c>
      <c r="C28" s="150" t="s">
        <v>73</v>
      </c>
      <c r="D28" s="148"/>
      <c r="E28" s="148" t="s">
        <v>541</v>
      </c>
      <c r="F28" s="149">
        <v>1</v>
      </c>
      <c r="G28" s="230" t="s">
        <v>554</v>
      </c>
      <c r="H28" s="159" t="s">
        <v>96</v>
      </c>
      <c r="I28" s="148"/>
      <c r="J28" s="148"/>
      <c r="K28" s="148"/>
      <c r="L28" s="204">
        <v>121.3</v>
      </c>
      <c r="M28" s="110"/>
      <c r="N28" s="110"/>
      <c r="O28" s="110"/>
      <c r="P28" s="110"/>
      <c r="Q28" s="190"/>
      <c r="R28" s="190"/>
      <c r="S28" s="190"/>
      <c r="T28" s="190"/>
      <c r="U28" s="190"/>
      <c r="V28" s="191"/>
      <c r="W28" s="190"/>
      <c r="X28" s="190"/>
      <c r="Y28" s="139"/>
      <c r="Z28" s="278"/>
      <c r="AA28" s="110"/>
    </row>
    <row r="29" spans="1:28" s="12" customFormat="1" ht="23.25" customHeight="1">
      <c r="A29" s="400">
        <v>11</v>
      </c>
      <c r="B29" s="398" t="s">
        <v>542</v>
      </c>
      <c r="C29" s="153" t="s">
        <v>73</v>
      </c>
      <c r="D29" s="148"/>
      <c r="E29" s="148" t="s">
        <v>541</v>
      </c>
      <c r="F29" s="149">
        <v>1</v>
      </c>
      <c r="G29" s="230" t="s">
        <v>555</v>
      </c>
      <c r="H29" s="398" t="s">
        <v>96</v>
      </c>
      <c r="I29" s="148"/>
      <c r="J29" s="148"/>
      <c r="K29" s="148"/>
      <c r="L29" s="408">
        <v>217.73</v>
      </c>
      <c r="M29" s="110"/>
      <c r="N29" s="110"/>
      <c r="O29" s="110"/>
      <c r="P29" s="110"/>
      <c r="Q29" s="190"/>
      <c r="R29" s="190"/>
      <c r="S29" s="190"/>
      <c r="T29" s="190"/>
      <c r="U29" s="190"/>
      <c r="V29" s="192"/>
      <c r="W29" s="190"/>
      <c r="X29" s="190"/>
      <c r="Y29" s="139"/>
      <c r="Z29" s="278"/>
      <c r="AA29" s="110"/>
    </row>
    <row r="30" spans="1:28" s="12" customFormat="1" ht="31.5">
      <c r="A30" s="401"/>
      <c r="B30" s="399"/>
      <c r="C30" s="153" t="s">
        <v>73</v>
      </c>
      <c r="D30" s="148"/>
      <c r="E30" s="148" t="s">
        <v>541</v>
      </c>
      <c r="F30" s="149">
        <v>2</v>
      </c>
      <c r="G30" s="230" t="s">
        <v>556</v>
      </c>
      <c r="H30" s="399"/>
      <c r="I30" s="148"/>
      <c r="J30" s="148"/>
      <c r="K30" s="148"/>
      <c r="L30" s="409"/>
      <c r="M30" s="110"/>
      <c r="N30" s="110"/>
      <c r="O30" s="110"/>
      <c r="P30" s="110"/>
      <c r="Q30" s="190"/>
      <c r="R30" s="190"/>
      <c r="S30" s="190"/>
      <c r="T30" s="190"/>
      <c r="U30" s="190"/>
      <c r="V30" s="192"/>
      <c r="W30" s="190"/>
      <c r="X30" s="190"/>
      <c r="Y30" s="139"/>
      <c r="Z30" s="278"/>
      <c r="AA30" s="110"/>
    </row>
    <row r="31" spans="1:28" s="12" customFormat="1">
      <c r="A31" s="375" t="s">
        <v>59</v>
      </c>
      <c r="B31" s="376"/>
      <c r="C31" s="376"/>
      <c r="D31" s="377"/>
      <c r="E31" s="110"/>
      <c r="F31" s="128">
        <f>F8+F10+F13+F16+F20+F22+F25+F26+F27+F28+F30</f>
        <v>23</v>
      </c>
      <c r="G31" s="110"/>
      <c r="H31" s="110"/>
      <c r="I31" s="110"/>
      <c r="J31" s="110"/>
      <c r="K31" s="110"/>
      <c r="L31" s="110">
        <f>SUM(L8:L30)</f>
        <v>2503.0100000000002</v>
      </c>
      <c r="M31" s="110"/>
      <c r="N31" s="110"/>
      <c r="O31" s="110"/>
      <c r="P31" s="128">
        <f>SUM(P8:P27)</f>
        <v>1</v>
      </c>
      <c r="Q31" s="128">
        <f>SUM(Q8:Q27)</f>
        <v>0</v>
      </c>
      <c r="R31" s="128">
        <f t="shared" ref="R31:Z31" si="0">SUM(R8:R27)</f>
        <v>9</v>
      </c>
      <c r="S31" s="128">
        <f t="shared" si="0"/>
        <v>2</v>
      </c>
      <c r="T31" s="128">
        <f t="shared" si="0"/>
        <v>2</v>
      </c>
      <c r="U31" s="128">
        <f t="shared" si="0"/>
        <v>3</v>
      </c>
      <c r="V31" s="128">
        <f t="shared" si="0"/>
        <v>0</v>
      </c>
      <c r="W31" s="128">
        <f t="shared" si="0"/>
        <v>0</v>
      </c>
      <c r="X31" s="128">
        <f t="shared" si="0"/>
        <v>0</v>
      </c>
      <c r="Y31" s="128">
        <f t="shared" si="0"/>
        <v>0</v>
      </c>
      <c r="Z31" s="128">
        <f t="shared" si="0"/>
        <v>169.53</v>
      </c>
      <c r="AA31" s="76"/>
    </row>
    <row r="32" spans="1:28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mergeCells count="70">
    <mergeCell ref="Z9:Z10"/>
    <mergeCell ref="Z21:Z22"/>
    <mergeCell ref="Z23:Z25"/>
    <mergeCell ref="L23:L25"/>
    <mergeCell ref="L29:L30"/>
    <mergeCell ref="L9:L10"/>
    <mergeCell ref="L11:L13"/>
    <mergeCell ref="L14:L16"/>
    <mergeCell ref="L17:L20"/>
    <mergeCell ref="L21:L22"/>
    <mergeCell ref="B29:B30"/>
    <mergeCell ref="A29:A30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P6:P7"/>
    <mergeCell ref="Q6:Q7"/>
    <mergeCell ref="L5:L7"/>
    <mergeCell ref="H29:H30"/>
    <mergeCell ref="N5:N7"/>
    <mergeCell ref="O5:O7"/>
    <mergeCell ref="K5:K7"/>
    <mergeCell ref="A2:AA2"/>
    <mergeCell ref="I5:I7"/>
    <mergeCell ref="A4:AA4"/>
    <mergeCell ref="A1:AA1"/>
    <mergeCell ref="A3:Y3"/>
    <mergeCell ref="A14:A16"/>
    <mergeCell ref="B14:B16"/>
    <mergeCell ref="C14:C16"/>
    <mergeCell ref="H14:H16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M5:M7"/>
    <mergeCell ref="A31:D31"/>
    <mergeCell ref="A9:A10"/>
    <mergeCell ref="B9:B10"/>
    <mergeCell ref="C9:C10"/>
    <mergeCell ref="H9:H10"/>
    <mergeCell ref="D9:D10"/>
    <mergeCell ref="A11:A13"/>
    <mergeCell ref="B11:B13"/>
    <mergeCell ref="C11:C13"/>
    <mergeCell ref="H11:H13"/>
    <mergeCell ref="A17:A20"/>
    <mergeCell ref="B17:B20"/>
    <mergeCell ref="C17:C20"/>
    <mergeCell ref="H17:H20"/>
    <mergeCell ref="A21:A22"/>
    <mergeCell ref="B21:B22"/>
    <mergeCell ref="C21:C22"/>
    <mergeCell ref="H21:H22"/>
    <mergeCell ref="A23:A25"/>
    <mergeCell ref="B23:B25"/>
    <mergeCell ref="C23:C25"/>
    <mergeCell ref="D23:D25"/>
    <mergeCell ref="H23:H25"/>
  </mergeCells>
  <pageMargins left="0.26" right="0.12" top="0.37" bottom="0.34" header="0.13" footer="0.13"/>
  <pageSetup scale="56" orientation="landscape" r:id="rId1"/>
  <headerFooter differentOddEven="1" differentFirst="1"/>
  <colBreaks count="1" manualBreakCount="1">
    <brk id="27" max="1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Y14"/>
  <sheetViews>
    <sheetView view="pageBreakPreview" zoomScale="84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14" sqref="N14"/>
    </sheetView>
  </sheetViews>
  <sheetFormatPr defaultRowHeight="15"/>
  <cols>
    <col min="1" max="1" width="4.140625" style="12" customWidth="1"/>
    <col min="2" max="2" width="8" style="12" customWidth="1"/>
    <col min="3" max="3" width="8.42578125" style="12" customWidth="1"/>
    <col min="4" max="4" width="17" style="12" customWidth="1"/>
    <col min="5" max="5" width="3.85546875" bestFit="1" customWidth="1"/>
    <col min="6" max="6" width="25.5703125" customWidth="1"/>
    <col min="7" max="7" width="23" style="18" customWidth="1"/>
    <col min="8" max="8" width="7.85546875" style="13" customWidth="1"/>
    <col min="9" max="9" width="8.140625" hidden="1" customWidth="1"/>
    <col min="10" max="10" width="8.5703125" style="12" customWidth="1"/>
    <col min="11" max="11" width="9.140625" hidden="1" customWidth="1"/>
    <col min="12" max="12" width="6.140625" hidden="1" customWidth="1"/>
    <col min="13" max="13" width="10.28515625" style="23" customWidth="1"/>
    <col min="14" max="14" width="4.28515625" style="11" customWidth="1"/>
    <col min="15" max="23" width="5.7109375" customWidth="1"/>
  </cols>
  <sheetData>
    <row r="1" spans="1:25">
      <c r="A1" s="431" t="s">
        <v>18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</row>
    <row r="2" spans="1:25" ht="15" customHeight="1">
      <c r="A2" s="434" t="str">
        <f>'Patna (West)'!A2</f>
        <v>Progress Report for the construction of HSS ( Sanc. Year 2012 - 13 )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</row>
    <row r="3" spans="1:25">
      <c r="A3" s="433" t="s">
        <v>45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376" t="str">
        <f>Summary!V3</f>
        <v>Date:-30.09.2014</v>
      </c>
      <c r="Y3" s="377"/>
    </row>
    <row r="4" spans="1:25" ht="15" customHeight="1">
      <c r="A4" s="436" t="s">
        <v>586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</row>
    <row r="5" spans="1:25" ht="18" customHeight="1">
      <c r="A5" s="343" t="s">
        <v>0</v>
      </c>
      <c r="B5" s="343" t="s">
        <v>1</v>
      </c>
      <c r="C5" s="343" t="s">
        <v>2</v>
      </c>
      <c r="D5" s="343" t="s">
        <v>3</v>
      </c>
      <c r="E5" s="343" t="s">
        <v>0</v>
      </c>
      <c r="F5" s="344" t="s">
        <v>4</v>
      </c>
      <c r="G5" s="343" t="s">
        <v>5</v>
      </c>
      <c r="H5" s="339" t="s">
        <v>62</v>
      </c>
      <c r="I5" s="343" t="s">
        <v>60</v>
      </c>
      <c r="J5" s="339" t="s">
        <v>61</v>
      </c>
      <c r="K5" s="339" t="s">
        <v>31</v>
      </c>
      <c r="L5" s="343" t="s">
        <v>19</v>
      </c>
      <c r="M5" s="339" t="s">
        <v>32</v>
      </c>
      <c r="N5" s="342" t="s">
        <v>15</v>
      </c>
      <c r="O5" s="342"/>
      <c r="P5" s="342"/>
      <c r="Q5" s="342"/>
      <c r="R5" s="342"/>
      <c r="S5" s="342"/>
      <c r="T5" s="342"/>
      <c r="U5" s="342"/>
      <c r="V5" s="342"/>
      <c r="W5" s="342"/>
      <c r="X5" s="339" t="s">
        <v>20</v>
      </c>
      <c r="Y5" s="438" t="s">
        <v>13</v>
      </c>
    </row>
    <row r="6" spans="1:25" ht="29.25" customHeight="1">
      <c r="A6" s="343"/>
      <c r="B6" s="343"/>
      <c r="C6" s="343"/>
      <c r="D6" s="343"/>
      <c r="E6" s="343"/>
      <c r="F6" s="344"/>
      <c r="G6" s="343"/>
      <c r="H6" s="340"/>
      <c r="I6" s="343"/>
      <c r="J6" s="340"/>
      <c r="K6" s="340"/>
      <c r="L6" s="343"/>
      <c r="M6" s="340"/>
      <c r="N6" s="327" t="s">
        <v>6</v>
      </c>
      <c r="O6" s="345" t="s">
        <v>14</v>
      </c>
      <c r="P6" s="346" t="s">
        <v>9</v>
      </c>
      <c r="Q6" s="343" t="s">
        <v>8</v>
      </c>
      <c r="R6" s="347" t="s">
        <v>16</v>
      </c>
      <c r="S6" s="347"/>
      <c r="T6" s="327" t="s">
        <v>17</v>
      </c>
      <c r="U6" s="327"/>
      <c r="V6" s="333" t="s">
        <v>12</v>
      </c>
      <c r="W6" s="333" t="s">
        <v>7</v>
      </c>
      <c r="X6" s="340"/>
      <c r="Y6" s="439"/>
    </row>
    <row r="7" spans="1:25" ht="27.75" customHeight="1">
      <c r="A7" s="343"/>
      <c r="B7" s="343"/>
      <c r="C7" s="343"/>
      <c r="D7" s="343"/>
      <c r="E7" s="343"/>
      <c r="F7" s="344"/>
      <c r="G7" s="343"/>
      <c r="H7" s="341"/>
      <c r="I7" s="343"/>
      <c r="J7" s="341"/>
      <c r="K7" s="341"/>
      <c r="L7" s="343"/>
      <c r="M7" s="341"/>
      <c r="N7" s="327"/>
      <c r="O7" s="345"/>
      <c r="P7" s="346"/>
      <c r="Q7" s="343"/>
      <c r="R7" s="16" t="s">
        <v>10</v>
      </c>
      <c r="S7" s="16" t="s">
        <v>11</v>
      </c>
      <c r="T7" s="16" t="s">
        <v>10</v>
      </c>
      <c r="U7" s="16" t="s">
        <v>11</v>
      </c>
      <c r="V7" s="333"/>
      <c r="W7" s="333"/>
      <c r="X7" s="341"/>
      <c r="Y7" s="440"/>
    </row>
    <row r="8" spans="1:25" ht="30" customHeight="1">
      <c r="A8" s="336">
        <v>1</v>
      </c>
      <c r="B8" s="418" t="s">
        <v>164</v>
      </c>
      <c r="C8" s="118" t="s">
        <v>165</v>
      </c>
      <c r="D8" s="67" t="s">
        <v>166</v>
      </c>
      <c r="E8" s="67">
        <v>1</v>
      </c>
      <c r="F8" s="93" t="s">
        <v>167</v>
      </c>
      <c r="G8" s="364" t="s">
        <v>168</v>
      </c>
      <c r="H8" s="325"/>
      <c r="I8" s="104"/>
      <c r="J8" s="424">
        <v>316.80063000000001</v>
      </c>
      <c r="K8" s="424">
        <v>316.80063000000001</v>
      </c>
      <c r="L8" s="325"/>
      <c r="M8" s="328" t="s">
        <v>58</v>
      </c>
      <c r="N8" s="53">
        <v>1</v>
      </c>
      <c r="O8" s="1"/>
      <c r="P8" s="122"/>
      <c r="Q8" s="40"/>
      <c r="R8" s="1"/>
      <c r="S8" s="1"/>
      <c r="T8" s="1"/>
      <c r="U8" s="1"/>
      <c r="V8" s="1"/>
      <c r="W8" s="1"/>
      <c r="X8" s="328">
        <v>33.17</v>
      </c>
      <c r="Y8" s="2"/>
    </row>
    <row r="9" spans="1:25" ht="30" customHeight="1">
      <c r="A9" s="336"/>
      <c r="B9" s="419"/>
      <c r="C9" s="118" t="s">
        <v>165</v>
      </c>
      <c r="D9" s="67" t="s">
        <v>169</v>
      </c>
      <c r="E9" s="67">
        <v>2</v>
      </c>
      <c r="F9" s="118" t="s">
        <v>170</v>
      </c>
      <c r="G9" s="374"/>
      <c r="H9" s="366"/>
      <c r="I9" s="119"/>
      <c r="J9" s="425"/>
      <c r="K9" s="425"/>
      <c r="L9" s="366"/>
      <c r="M9" s="427"/>
      <c r="N9" s="53"/>
      <c r="O9" s="196"/>
      <c r="P9" s="196">
        <v>1</v>
      </c>
      <c r="Q9" s="197"/>
      <c r="R9" s="197"/>
      <c r="S9" s="197"/>
      <c r="T9" s="197"/>
      <c r="U9" s="1"/>
      <c r="V9" s="1"/>
      <c r="W9" s="1"/>
      <c r="X9" s="407"/>
      <c r="Y9" s="1"/>
    </row>
    <row r="10" spans="1:25" ht="30" customHeight="1">
      <c r="A10" s="336"/>
      <c r="B10" s="420"/>
      <c r="C10" s="118" t="s">
        <v>165</v>
      </c>
      <c r="D10" s="67" t="s">
        <v>171</v>
      </c>
      <c r="E10" s="67">
        <v>3</v>
      </c>
      <c r="F10" s="118" t="s">
        <v>172</v>
      </c>
      <c r="G10" s="365"/>
      <c r="H10" s="326"/>
      <c r="I10" s="120"/>
      <c r="J10" s="426"/>
      <c r="K10" s="426"/>
      <c r="L10" s="326"/>
      <c r="M10" s="401"/>
      <c r="N10" s="53"/>
      <c r="O10" s="196"/>
      <c r="P10" s="196"/>
      <c r="Q10" s="196"/>
      <c r="R10" s="196">
        <v>1</v>
      </c>
      <c r="S10" s="197"/>
      <c r="T10" s="197"/>
      <c r="U10" s="1"/>
      <c r="V10" s="1"/>
      <c r="W10" s="1"/>
      <c r="X10" s="329"/>
      <c r="Y10" s="1"/>
    </row>
    <row r="11" spans="1:25" ht="30" customHeight="1">
      <c r="A11" s="417">
        <v>2</v>
      </c>
      <c r="B11" s="418" t="s">
        <v>173</v>
      </c>
      <c r="C11" s="118" t="s">
        <v>165</v>
      </c>
      <c r="D11" s="421" t="s">
        <v>174</v>
      </c>
      <c r="E11" s="87">
        <v>1</v>
      </c>
      <c r="F11" s="118" t="s">
        <v>175</v>
      </c>
      <c r="G11" s="364" t="s">
        <v>176</v>
      </c>
      <c r="H11" s="325"/>
      <c r="I11" s="104"/>
      <c r="J11" s="424">
        <v>302.27746000000002</v>
      </c>
      <c r="K11" s="428">
        <v>302.27746000000002</v>
      </c>
      <c r="L11" s="400" t="s">
        <v>177</v>
      </c>
      <c r="M11" s="328" t="s">
        <v>58</v>
      </c>
      <c r="N11" s="53"/>
      <c r="O11" s="196"/>
      <c r="P11" s="196"/>
      <c r="Q11" s="196"/>
      <c r="R11" s="196"/>
      <c r="S11" s="196"/>
      <c r="T11" s="196">
        <v>1</v>
      </c>
      <c r="U11" s="1"/>
      <c r="V11" s="1"/>
      <c r="W11" s="1"/>
      <c r="X11" s="328">
        <v>64.790000000000006</v>
      </c>
      <c r="Y11" s="1"/>
    </row>
    <row r="12" spans="1:25" ht="30" customHeight="1">
      <c r="A12" s="417"/>
      <c r="B12" s="419"/>
      <c r="C12" s="118" t="s">
        <v>165</v>
      </c>
      <c r="D12" s="422"/>
      <c r="E12" s="87">
        <v>2</v>
      </c>
      <c r="F12" s="118" t="s">
        <v>178</v>
      </c>
      <c r="G12" s="374"/>
      <c r="H12" s="366"/>
      <c r="I12" s="119"/>
      <c r="J12" s="425"/>
      <c r="K12" s="429"/>
      <c r="L12" s="427"/>
      <c r="M12" s="427"/>
      <c r="N12" s="53"/>
      <c r="O12" s="196"/>
      <c r="P12" s="196"/>
      <c r="Q12" s="196"/>
      <c r="R12" s="196"/>
      <c r="S12" s="196">
        <v>1</v>
      </c>
      <c r="T12" s="198"/>
      <c r="U12" s="1"/>
      <c r="V12" s="1"/>
      <c r="W12" s="1"/>
      <c r="X12" s="407"/>
      <c r="Y12" s="1"/>
    </row>
    <row r="13" spans="1:25" ht="30" customHeight="1">
      <c r="A13" s="417"/>
      <c r="B13" s="420"/>
      <c r="C13" s="118" t="s">
        <v>165</v>
      </c>
      <c r="D13" s="423"/>
      <c r="E13" s="87">
        <v>3</v>
      </c>
      <c r="F13" s="118" t="s">
        <v>179</v>
      </c>
      <c r="G13" s="365"/>
      <c r="H13" s="326"/>
      <c r="I13" s="120"/>
      <c r="J13" s="426"/>
      <c r="K13" s="430"/>
      <c r="L13" s="401"/>
      <c r="M13" s="401"/>
      <c r="N13" s="53">
        <v>1</v>
      </c>
      <c r="O13" s="1"/>
      <c r="P13" s="122"/>
      <c r="Q13" s="40"/>
      <c r="R13" s="1"/>
      <c r="S13" s="1"/>
      <c r="T13" s="1"/>
      <c r="U13" s="1"/>
      <c r="V13" s="1"/>
      <c r="W13" s="1"/>
      <c r="X13" s="329"/>
      <c r="Y13" s="2"/>
    </row>
    <row r="14" spans="1:25" s="12" customFormat="1" ht="20.100000000000001" customHeight="1">
      <c r="A14" s="375" t="s">
        <v>59</v>
      </c>
      <c r="B14" s="376"/>
      <c r="C14" s="376"/>
      <c r="D14" s="377"/>
      <c r="E14" s="29">
        <f>E10+E13</f>
        <v>6</v>
      </c>
      <c r="F14" s="66"/>
      <c r="G14" s="66"/>
      <c r="H14" s="123"/>
      <c r="I14" s="66"/>
      <c r="J14" s="124">
        <f>SUM(J8:J13)</f>
        <v>619.07808999999997</v>
      </c>
      <c r="K14" s="66"/>
      <c r="L14" s="66"/>
      <c r="M14" s="22"/>
      <c r="N14" s="29">
        <f>SUM(N8:N13)</f>
        <v>2</v>
      </c>
      <c r="O14" s="29">
        <f t="shared" ref="O14:X14" si="0">SUM(O8:O13)</f>
        <v>0</v>
      </c>
      <c r="P14" s="29">
        <f t="shared" si="0"/>
        <v>1</v>
      </c>
      <c r="Q14" s="29">
        <f t="shared" si="0"/>
        <v>0</v>
      </c>
      <c r="R14" s="29">
        <f t="shared" si="0"/>
        <v>1</v>
      </c>
      <c r="S14" s="29">
        <f t="shared" si="0"/>
        <v>1</v>
      </c>
      <c r="T14" s="29">
        <f t="shared" si="0"/>
        <v>1</v>
      </c>
      <c r="U14" s="29">
        <f t="shared" si="0"/>
        <v>0</v>
      </c>
      <c r="V14" s="29">
        <f t="shared" si="0"/>
        <v>0</v>
      </c>
      <c r="W14" s="29">
        <f t="shared" si="0"/>
        <v>0</v>
      </c>
      <c r="X14" s="29">
        <f t="shared" si="0"/>
        <v>97.960000000000008</v>
      </c>
      <c r="Y14" s="66"/>
    </row>
  </sheetData>
  <mergeCells count="49">
    <mergeCell ref="X8:X10"/>
    <mergeCell ref="X11:X13"/>
    <mergeCell ref="A5:A7"/>
    <mergeCell ref="B5:B7"/>
    <mergeCell ref="C5:C7"/>
    <mergeCell ref="E5:E7"/>
    <mergeCell ref="N6:N7"/>
    <mergeCell ref="D5:D7"/>
    <mergeCell ref="G5:G7"/>
    <mergeCell ref="I5:I7"/>
    <mergeCell ref="F5:F7"/>
    <mergeCell ref="H5:H7"/>
    <mergeCell ref="A1:Y1"/>
    <mergeCell ref="A3:W3"/>
    <mergeCell ref="A2:Y2"/>
    <mergeCell ref="A8:A10"/>
    <mergeCell ref="B8:B10"/>
    <mergeCell ref="G8:G10"/>
    <mergeCell ref="K8:K10"/>
    <mergeCell ref="L8:L10"/>
    <mergeCell ref="M8:M10"/>
    <mergeCell ref="X3:Y3"/>
    <mergeCell ref="K5:K7"/>
    <mergeCell ref="L5:L7"/>
    <mergeCell ref="M5:M7"/>
    <mergeCell ref="N5:W5"/>
    <mergeCell ref="A4:Y4"/>
    <mergeCell ref="Y5:Y7"/>
    <mergeCell ref="X5:X7"/>
    <mergeCell ref="H8:H10"/>
    <mergeCell ref="J8:J10"/>
    <mergeCell ref="H11:H13"/>
    <mergeCell ref="J11:J13"/>
    <mergeCell ref="Q6:Q7"/>
    <mergeCell ref="T6:U6"/>
    <mergeCell ref="V6:V7"/>
    <mergeCell ref="L11:L13"/>
    <mergeCell ref="M11:M13"/>
    <mergeCell ref="J5:J7"/>
    <mergeCell ref="K11:K13"/>
    <mergeCell ref="W6:W7"/>
    <mergeCell ref="P6:P7"/>
    <mergeCell ref="O6:O7"/>
    <mergeCell ref="R6:S6"/>
    <mergeCell ref="A14:D14"/>
    <mergeCell ref="A11:A13"/>
    <mergeCell ref="B11:B13"/>
    <mergeCell ref="D11:D13"/>
    <mergeCell ref="G11:G13"/>
  </mergeCells>
  <pageMargins left="0.21" right="0.08" top="0.19" bottom="0.19" header="0.16" footer="0.13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2"/>
  <sheetViews>
    <sheetView showGridLines="0" view="pageBreakPreview" zoomScale="91" zoomScaleSheetLayoutView="91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F8" sqref="F8"/>
    </sheetView>
  </sheetViews>
  <sheetFormatPr defaultRowHeight="15"/>
  <cols>
    <col min="1" max="1" width="4.140625" style="12" customWidth="1"/>
    <col min="2" max="2" width="10" style="4" bestFit="1" customWidth="1"/>
    <col min="3" max="3" width="8.42578125" style="12" customWidth="1"/>
    <col min="4" max="4" width="17.140625" style="36" customWidth="1"/>
    <col min="5" max="5" width="4.140625" customWidth="1"/>
    <col min="6" max="6" width="25" style="18" customWidth="1"/>
    <col min="7" max="7" width="24.140625" customWidth="1"/>
    <col min="8" max="8" width="9.7109375" hidden="1" customWidth="1"/>
    <col min="9" max="9" width="8" hidden="1" customWidth="1"/>
    <col min="10" max="10" width="9.28515625" style="12" customWidth="1"/>
    <col min="11" max="11" width="7.140625" hidden="1" customWidth="1"/>
    <col min="12" max="12" width="6.5703125" hidden="1" customWidth="1"/>
    <col min="13" max="13" width="9.5703125" style="23" customWidth="1"/>
    <col min="14" max="14" width="3.5703125" style="55" customWidth="1"/>
    <col min="15" max="15" width="3" customWidth="1"/>
    <col min="16" max="16" width="3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2.140625" bestFit="1" customWidth="1"/>
    <col min="22" max="23" width="3.28515625" bestFit="1" customWidth="1"/>
    <col min="25" max="25" width="9.140625" style="39"/>
  </cols>
  <sheetData>
    <row r="1" spans="1:25" ht="15.75" customHeight="1">
      <c r="A1" s="330" t="s">
        <v>18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2"/>
    </row>
    <row r="2" spans="1:25" ht="15" customHeight="1">
      <c r="A2" s="348" t="str">
        <f>'Patna (West)'!A2</f>
        <v>Progress Report for the construction of HSS ( Sanc. Year 2012 - 13 )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50"/>
    </row>
    <row r="3" spans="1:25" ht="18.75" customHeight="1">
      <c r="A3" s="351" t="s">
        <v>44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3"/>
      <c r="W3" s="354" t="str">
        <f>Summary!V3</f>
        <v>Date:-30.09.2014</v>
      </c>
      <c r="X3" s="447"/>
      <c r="Y3" s="355"/>
    </row>
    <row r="4" spans="1:25" ht="15" customHeight="1">
      <c r="A4" s="436" t="s">
        <v>43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</row>
    <row r="5" spans="1:25" ht="36" customHeight="1">
      <c r="A5" s="339" t="s">
        <v>0</v>
      </c>
      <c r="B5" s="456" t="s">
        <v>1</v>
      </c>
      <c r="C5" s="339" t="s">
        <v>2</v>
      </c>
      <c r="D5" s="403" t="s">
        <v>3</v>
      </c>
      <c r="E5" s="339" t="s">
        <v>0</v>
      </c>
      <c r="F5" s="339" t="s">
        <v>4</v>
      </c>
      <c r="G5" s="339" t="s">
        <v>5</v>
      </c>
      <c r="H5" s="339" t="s">
        <v>62</v>
      </c>
      <c r="I5" s="26" t="s">
        <v>60</v>
      </c>
      <c r="J5" s="339" t="s">
        <v>61</v>
      </c>
      <c r="K5" s="339" t="s">
        <v>31</v>
      </c>
      <c r="L5" s="339" t="s">
        <v>19</v>
      </c>
      <c r="M5" s="339" t="s">
        <v>32</v>
      </c>
      <c r="N5" s="451" t="s">
        <v>15</v>
      </c>
      <c r="O5" s="452"/>
      <c r="P5" s="452"/>
      <c r="Q5" s="452"/>
      <c r="R5" s="452"/>
      <c r="S5" s="452"/>
      <c r="T5" s="452"/>
      <c r="U5" s="452"/>
      <c r="V5" s="452"/>
      <c r="W5" s="453"/>
      <c r="X5" s="339" t="s">
        <v>20</v>
      </c>
      <c r="Y5" s="359" t="s">
        <v>13</v>
      </c>
    </row>
    <row r="6" spans="1:25" ht="45" customHeight="1">
      <c r="A6" s="340"/>
      <c r="B6" s="457"/>
      <c r="C6" s="340"/>
      <c r="D6" s="450"/>
      <c r="E6" s="340"/>
      <c r="F6" s="340"/>
      <c r="G6" s="340"/>
      <c r="H6" s="340"/>
      <c r="I6" s="27"/>
      <c r="J6" s="340"/>
      <c r="K6" s="340"/>
      <c r="L6" s="340"/>
      <c r="M6" s="340"/>
      <c r="N6" s="52" t="s">
        <v>6</v>
      </c>
      <c r="O6" s="33" t="s">
        <v>14</v>
      </c>
      <c r="P6" s="34" t="s">
        <v>9</v>
      </c>
      <c r="Q6" s="26" t="s">
        <v>8</v>
      </c>
      <c r="R6" s="454" t="s">
        <v>16</v>
      </c>
      <c r="S6" s="455"/>
      <c r="T6" s="448" t="s">
        <v>17</v>
      </c>
      <c r="U6" s="449"/>
      <c r="V6" s="70" t="s">
        <v>12</v>
      </c>
      <c r="W6" s="70" t="s">
        <v>7</v>
      </c>
      <c r="X6" s="340"/>
      <c r="Y6" s="360"/>
    </row>
    <row r="7" spans="1:25" ht="30">
      <c r="A7" s="87">
        <v>1</v>
      </c>
      <c r="B7" s="129" t="s">
        <v>180</v>
      </c>
      <c r="C7" s="87" t="s">
        <v>181</v>
      </c>
      <c r="D7" s="125"/>
      <c r="E7" s="87">
        <v>1</v>
      </c>
      <c r="F7" s="93" t="s">
        <v>182</v>
      </c>
      <c r="G7" s="93" t="s">
        <v>183</v>
      </c>
      <c r="H7" s="103"/>
      <c r="I7" s="103"/>
      <c r="J7" s="87">
        <v>118.3</v>
      </c>
      <c r="M7" s="22"/>
      <c r="N7" s="53"/>
      <c r="O7" s="42"/>
      <c r="P7" s="42"/>
      <c r="Q7" s="42">
        <v>1</v>
      </c>
      <c r="R7" s="165"/>
      <c r="S7" s="165"/>
      <c r="T7" s="165"/>
      <c r="U7" s="1"/>
      <c r="V7" s="1"/>
      <c r="W7" s="1"/>
      <c r="X7" s="1"/>
      <c r="Y7" s="38"/>
    </row>
    <row r="8" spans="1:25" ht="25.5">
      <c r="A8" s="417">
        <v>2</v>
      </c>
      <c r="B8" s="441" t="s">
        <v>184</v>
      </c>
      <c r="C8" s="400" t="s">
        <v>185</v>
      </c>
      <c r="D8" s="125"/>
      <c r="E8" s="87">
        <v>1</v>
      </c>
      <c r="F8" s="126" t="s">
        <v>186</v>
      </c>
      <c r="G8" s="364" t="s">
        <v>187</v>
      </c>
      <c r="H8" s="103"/>
      <c r="I8" s="103"/>
      <c r="J8" s="417">
        <v>233.4</v>
      </c>
      <c r="M8" s="22"/>
      <c r="N8" s="53"/>
      <c r="O8" s="42"/>
      <c r="P8" s="42">
        <v>1</v>
      </c>
      <c r="Q8" s="165"/>
      <c r="R8" s="165"/>
      <c r="S8" s="165"/>
      <c r="T8" s="165"/>
      <c r="U8" s="1"/>
      <c r="V8" s="1"/>
      <c r="W8" s="1"/>
      <c r="X8" s="1"/>
      <c r="Y8" s="38"/>
    </row>
    <row r="9" spans="1:25" ht="30">
      <c r="A9" s="417"/>
      <c r="B9" s="442"/>
      <c r="C9" s="401"/>
      <c r="D9" s="125"/>
      <c r="E9" s="87">
        <v>2</v>
      </c>
      <c r="F9" s="51" t="s">
        <v>188</v>
      </c>
      <c r="G9" s="365"/>
      <c r="H9" s="103"/>
      <c r="I9" s="103"/>
      <c r="J9" s="417"/>
      <c r="M9" s="22"/>
      <c r="N9" s="53">
        <v>1</v>
      </c>
      <c r="O9" s="165"/>
      <c r="P9" s="165"/>
      <c r="Q9" s="165"/>
      <c r="R9" s="165"/>
      <c r="S9" s="165"/>
      <c r="T9" s="165"/>
      <c r="U9" s="1"/>
      <c r="V9" s="1"/>
      <c r="W9" s="1"/>
      <c r="X9" s="1"/>
      <c r="Y9" s="38" t="s">
        <v>566</v>
      </c>
    </row>
    <row r="10" spans="1:25">
      <c r="A10" s="417">
        <v>3</v>
      </c>
      <c r="B10" s="441" t="s">
        <v>189</v>
      </c>
      <c r="C10" s="400" t="s">
        <v>185</v>
      </c>
      <c r="D10" s="125"/>
      <c r="E10" s="87">
        <v>1</v>
      </c>
      <c r="F10" s="127" t="s">
        <v>190</v>
      </c>
      <c r="G10" s="458" t="s">
        <v>96</v>
      </c>
      <c r="H10" s="103"/>
      <c r="I10" s="103"/>
      <c r="J10" s="417">
        <v>235.02</v>
      </c>
      <c r="M10" s="22"/>
      <c r="N10" s="53"/>
      <c r="O10" s="1"/>
      <c r="P10" s="1"/>
      <c r="Q10" s="1"/>
      <c r="R10" s="1"/>
      <c r="S10" s="1"/>
      <c r="T10" s="1"/>
      <c r="U10" s="1"/>
      <c r="V10" s="1"/>
      <c r="W10" s="1"/>
      <c r="X10" s="1"/>
      <c r="Y10" s="38"/>
    </row>
    <row r="11" spans="1:25" ht="30">
      <c r="A11" s="417"/>
      <c r="B11" s="442"/>
      <c r="C11" s="401"/>
      <c r="D11" s="125"/>
      <c r="E11" s="87">
        <v>2</v>
      </c>
      <c r="F11" s="93" t="s">
        <v>191</v>
      </c>
      <c r="G11" s="459"/>
      <c r="H11" s="103"/>
      <c r="I11" s="103"/>
      <c r="J11" s="417"/>
      <c r="M11" s="22"/>
      <c r="N11" s="53"/>
      <c r="O11" s="1"/>
      <c r="P11" s="1"/>
      <c r="Q11" s="1"/>
      <c r="R11" s="1"/>
      <c r="S11" s="1"/>
      <c r="T11" s="1"/>
      <c r="U11" s="1"/>
      <c r="V11" s="1"/>
      <c r="W11" s="1"/>
      <c r="X11" s="1"/>
      <c r="Y11" s="38"/>
    </row>
    <row r="12" spans="1:25" ht="30">
      <c r="A12" s="417">
        <v>4</v>
      </c>
      <c r="B12" s="441" t="s">
        <v>192</v>
      </c>
      <c r="C12" s="400" t="s">
        <v>193</v>
      </c>
      <c r="D12" s="125"/>
      <c r="E12" s="87">
        <v>1</v>
      </c>
      <c r="F12" s="93" t="s">
        <v>194</v>
      </c>
      <c r="G12" s="458" t="s">
        <v>96</v>
      </c>
      <c r="H12" s="103"/>
      <c r="I12" s="103"/>
      <c r="J12" s="417">
        <v>362.73</v>
      </c>
      <c r="M12" s="22"/>
      <c r="N12" s="53"/>
      <c r="O12" s="1"/>
      <c r="P12" s="1"/>
      <c r="Q12" s="1"/>
      <c r="R12" s="1"/>
      <c r="S12" s="1"/>
      <c r="T12" s="1"/>
      <c r="U12" s="1"/>
      <c r="V12" s="1"/>
      <c r="W12" s="1"/>
      <c r="X12" s="1"/>
      <c r="Y12" s="38"/>
    </row>
    <row r="13" spans="1:25" ht="30">
      <c r="A13" s="417"/>
      <c r="B13" s="446"/>
      <c r="C13" s="427"/>
      <c r="D13" s="125"/>
      <c r="E13" s="87">
        <v>2</v>
      </c>
      <c r="F13" s="93" t="s">
        <v>195</v>
      </c>
      <c r="G13" s="460"/>
      <c r="H13" s="103"/>
      <c r="I13" s="103"/>
      <c r="J13" s="417"/>
      <c r="M13" s="22"/>
      <c r="N13" s="53"/>
      <c r="O13" s="1"/>
      <c r="P13" s="1"/>
      <c r="Q13" s="1"/>
      <c r="R13" s="1"/>
      <c r="S13" s="1"/>
      <c r="T13" s="1"/>
      <c r="U13" s="1"/>
      <c r="V13" s="1"/>
      <c r="W13" s="1"/>
      <c r="X13" s="1"/>
      <c r="Y13" s="38"/>
    </row>
    <row r="14" spans="1:25">
      <c r="A14" s="417"/>
      <c r="B14" s="442"/>
      <c r="C14" s="401"/>
      <c r="D14" s="125"/>
      <c r="E14" s="87">
        <v>3</v>
      </c>
      <c r="F14" s="127" t="s">
        <v>196</v>
      </c>
      <c r="G14" s="459"/>
      <c r="H14" s="103"/>
      <c r="I14" s="103"/>
      <c r="J14" s="417"/>
      <c r="M14" s="22"/>
      <c r="N14" s="53"/>
      <c r="O14" s="1"/>
      <c r="P14" s="1"/>
      <c r="Q14" s="1"/>
      <c r="R14" s="1"/>
      <c r="S14" s="1"/>
      <c r="T14" s="1"/>
      <c r="U14" s="1"/>
      <c r="V14" s="1"/>
      <c r="W14" s="1"/>
      <c r="X14" s="1"/>
      <c r="Y14" s="38"/>
    </row>
    <row r="15" spans="1:25" ht="15.75">
      <c r="A15" s="66">
        <v>5</v>
      </c>
      <c r="B15" s="129" t="s">
        <v>197</v>
      </c>
      <c r="C15" s="82"/>
      <c r="D15" s="86" t="s">
        <v>198</v>
      </c>
      <c r="E15" s="83">
        <v>1</v>
      </c>
      <c r="F15" s="72" t="s">
        <v>199</v>
      </c>
      <c r="G15" s="169" t="s">
        <v>96</v>
      </c>
      <c r="J15" s="66">
        <v>113.72</v>
      </c>
      <c r="M15" s="22"/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38"/>
    </row>
    <row r="16" spans="1:25" ht="31.5">
      <c r="A16" s="66">
        <v>6</v>
      </c>
      <c r="B16" s="129" t="s">
        <v>200</v>
      </c>
      <c r="C16" s="82" t="s">
        <v>63</v>
      </c>
      <c r="D16" s="86" t="s">
        <v>201</v>
      </c>
      <c r="E16" s="83">
        <v>1</v>
      </c>
      <c r="F16" s="72" t="s">
        <v>202</v>
      </c>
      <c r="G16" s="61" t="s">
        <v>212</v>
      </c>
      <c r="J16" s="66">
        <v>110.99</v>
      </c>
      <c r="M16" s="22"/>
      <c r="N16" s="53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38"/>
    </row>
    <row r="17" spans="1:25" ht="31.5">
      <c r="A17" s="328">
        <v>7</v>
      </c>
      <c r="B17" s="443" t="s">
        <v>203</v>
      </c>
      <c r="C17" s="444" t="s">
        <v>64</v>
      </c>
      <c r="D17" s="86" t="s">
        <v>204</v>
      </c>
      <c r="E17" s="83">
        <v>1</v>
      </c>
      <c r="F17" s="72" t="s">
        <v>205</v>
      </c>
      <c r="G17" s="364" t="s">
        <v>96</v>
      </c>
      <c r="J17" s="402">
        <v>548.61</v>
      </c>
      <c r="M17" s="22"/>
      <c r="N17" s="53"/>
      <c r="O17" s="1"/>
      <c r="P17" s="1"/>
      <c r="Q17" s="1"/>
      <c r="R17" s="1"/>
      <c r="S17" s="1"/>
      <c r="T17" s="1"/>
      <c r="U17" s="1"/>
      <c r="V17" s="1"/>
      <c r="W17" s="1"/>
      <c r="X17" s="1"/>
      <c r="Y17" s="38"/>
    </row>
    <row r="18" spans="1:25" ht="31.5">
      <c r="A18" s="407"/>
      <c r="B18" s="443"/>
      <c r="C18" s="444"/>
      <c r="D18" s="86" t="s">
        <v>206</v>
      </c>
      <c r="E18" s="83">
        <v>2</v>
      </c>
      <c r="F18" s="72" t="s">
        <v>207</v>
      </c>
      <c r="G18" s="374"/>
      <c r="J18" s="402"/>
      <c r="M18" s="22"/>
      <c r="N18" s="53"/>
      <c r="O18" s="1"/>
      <c r="P18" s="1"/>
      <c r="Q18" s="1"/>
      <c r="R18" s="1"/>
      <c r="S18" s="1"/>
      <c r="T18" s="1"/>
      <c r="U18" s="1"/>
      <c r="V18" s="1"/>
      <c r="W18" s="1"/>
      <c r="X18" s="1"/>
      <c r="Y18" s="38"/>
    </row>
    <row r="19" spans="1:25" ht="31.5">
      <c r="A19" s="407"/>
      <c r="B19" s="443"/>
      <c r="C19" s="444"/>
      <c r="D19" s="86" t="s">
        <v>64</v>
      </c>
      <c r="E19" s="83">
        <v>3</v>
      </c>
      <c r="F19" s="72" t="s">
        <v>208</v>
      </c>
      <c r="G19" s="374"/>
      <c r="J19" s="402"/>
      <c r="M19" s="22"/>
      <c r="N19" s="53"/>
      <c r="O19" s="1"/>
      <c r="P19" s="1"/>
      <c r="Q19" s="1"/>
      <c r="R19" s="1"/>
      <c r="S19" s="1"/>
      <c r="T19" s="1"/>
      <c r="U19" s="1"/>
      <c r="V19" s="1"/>
      <c r="W19" s="1"/>
      <c r="X19" s="1"/>
      <c r="Y19" s="38"/>
    </row>
    <row r="20" spans="1:25" ht="15.75">
      <c r="A20" s="407"/>
      <c r="B20" s="443"/>
      <c r="C20" s="444"/>
      <c r="D20" s="461" t="s">
        <v>209</v>
      </c>
      <c r="E20" s="83">
        <v>4</v>
      </c>
      <c r="F20" s="72" t="s">
        <v>210</v>
      </c>
      <c r="G20" s="374"/>
      <c r="J20" s="402"/>
      <c r="M20" s="22"/>
      <c r="N20" s="53"/>
      <c r="O20" s="1"/>
      <c r="P20" s="1"/>
      <c r="Q20" s="1"/>
      <c r="R20" s="1"/>
      <c r="S20" s="1"/>
      <c r="T20" s="1"/>
      <c r="U20" s="1"/>
      <c r="V20" s="1"/>
      <c r="W20" s="1"/>
      <c r="X20" s="1"/>
      <c r="Y20" s="38"/>
    </row>
    <row r="21" spans="1:25" ht="15.75">
      <c r="A21" s="407"/>
      <c r="B21" s="441"/>
      <c r="C21" s="445"/>
      <c r="D21" s="462"/>
      <c r="E21" s="130">
        <v>5</v>
      </c>
      <c r="F21" s="73" t="s">
        <v>211</v>
      </c>
      <c r="G21" s="365"/>
      <c r="J21" s="328"/>
      <c r="M21" s="131"/>
      <c r="N21" s="132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33"/>
    </row>
    <row r="22" spans="1:25">
      <c r="A22" s="375" t="s">
        <v>59</v>
      </c>
      <c r="B22" s="376"/>
      <c r="C22" s="376"/>
      <c r="D22" s="377"/>
      <c r="E22" s="28">
        <f>E7+E9+E11+E14+E15+E16+E21</f>
        <v>15</v>
      </c>
      <c r="F22" s="20"/>
      <c r="G22" s="1"/>
      <c r="H22" s="1"/>
      <c r="I22" s="1"/>
      <c r="J22" s="29">
        <f>SUM(J7:J21)</f>
        <v>1722.77</v>
      </c>
      <c r="K22" s="1"/>
      <c r="L22" s="1"/>
      <c r="M22" s="22"/>
      <c r="N22" s="54">
        <f>SUM(N7:N21)</f>
        <v>2</v>
      </c>
      <c r="O22" s="54">
        <f t="shared" ref="O22:X22" si="0">SUM(O7:O21)</f>
        <v>0</v>
      </c>
      <c r="P22" s="54">
        <f t="shared" si="0"/>
        <v>1</v>
      </c>
      <c r="Q22" s="54">
        <f t="shared" si="0"/>
        <v>1</v>
      </c>
      <c r="R22" s="54">
        <f t="shared" si="0"/>
        <v>0</v>
      </c>
      <c r="S22" s="54">
        <f t="shared" si="0"/>
        <v>0</v>
      </c>
      <c r="T22" s="54">
        <f t="shared" si="0"/>
        <v>0</v>
      </c>
      <c r="U22" s="54">
        <f t="shared" si="0"/>
        <v>0</v>
      </c>
      <c r="V22" s="54">
        <f t="shared" si="0"/>
        <v>0</v>
      </c>
      <c r="W22" s="54">
        <f t="shared" si="0"/>
        <v>0</v>
      </c>
      <c r="X22" s="54">
        <f t="shared" si="0"/>
        <v>0</v>
      </c>
      <c r="Y22" s="38"/>
    </row>
  </sheetData>
  <mergeCells count="44">
    <mergeCell ref="G8:G9"/>
    <mergeCell ref="G10:G11"/>
    <mergeCell ref="G12:G14"/>
    <mergeCell ref="D20:D21"/>
    <mergeCell ref="C12:C14"/>
    <mergeCell ref="G17:G21"/>
    <mergeCell ref="A4:Y4"/>
    <mergeCell ref="C5:C6"/>
    <mergeCell ref="B5:B6"/>
    <mergeCell ref="A5:A6"/>
    <mergeCell ref="X5:X6"/>
    <mergeCell ref="Y5:Y6"/>
    <mergeCell ref="A1:Y1"/>
    <mergeCell ref="A2:Y2"/>
    <mergeCell ref="W3:Y3"/>
    <mergeCell ref="T6:U6"/>
    <mergeCell ref="D5:D6"/>
    <mergeCell ref="E5:E6"/>
    <mergeCell ref="G5:G6"/>
    <mergeCell ref="A3:V3"/>
    <mergeCell ref="F5:F6"/>
    <mergeCell ref="H5:H6"/>
    <mergeCell ref="J5:J6"/>
    <mergeCell ref="K5:K6"/>
    <mergeCell ref="L5:L6"/>
    <mergeCell ref="M5:M6"/>
    <mergeCell ref="N5:W5"/>
    <mergeCell ref="R6:S6"/>
    <mergeCell ref="J8:J9"/>
    <mergeCell ref="J10:J11"/>
    <mergeCell ref="J12:J14"/>
    <mergeCell ref="J17:J21"/>
    <mergeCell ref="A22:D22"/>
    <mergeCell ref="A10:A11"/>
    <mergeCell ref="B10:B11"/>
    <mergeCell ref="C10:C11"/>
    <mergeCell ref="A12:A14"/>
    <mergeCell ref="A17:A21"/>
    <mergeCell ref="B17:B21"/>
    <mergeCell ref="C17:C21"/>
    <mergeCell ref="A8:A9"/>
    <mergeCell ref="B8:B9"/>
    <mergeCell ref="C8:C9"/>
    <mergeCell ref="B12:B14"/>
  </mergeCells>
  <pageMargins left="0.21" right="0.08" top="0.19" bottom="0.19" header="0.16" footer="0.13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Y12"/>
  <sheetViews>
    <sheetView view="pageBreakPreview" zoomScale="83" zoomScaleSheetLayoutView="83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N9" sqref="N9"/>
    </sheetView>
  </sheetViews>
  <sheetFormatPr defaultRowHeight="20.100000000000001" customHeight="1"/>
  <cols>
    <col min="1" max="1" width="3.7109375" style="12" customWidth="1"/>
    <col min="2" max="2" width="13" style="12" customWidth="1"/>
    <col min="3" max="3" width="14" style="12" customWidth="1"/>
    <col min="4" max="4" width="21.5703125" style="12" customWidth="1"/>
    <col min="5" max="5" width="3.5703125" customWidth="1"/>
    <col min="6" max="6" width="24.85546875" customWidth="1"/>
    <col min="7" max="7" width="24.42578125" style="45" customWidth="1"/>
    <col min="8" max="8" width="8.140625" hidden="1" customWidth="1"/>
    <col min="9" max="9" width="4.28515625" hidden="1" customWidth="1"/>
    <col min="10" max="10" width="8.28515625" style="12" customWidth="1"/>
    <col min="11" max="11" width="3.28515625" hidden="1" customWidth="1"/>
    <col min="12" max="12" width="10" customWidth="1"/>
    <col min="13" max="13" width="9.28515625" style="23" customWidth="1"/>
    <col min="14" max="14" width="4.85546875" style="43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13.42578125" customWidth="1"/>
    <col min="25" max="25" width="15.7109375" customWidth="1"/>
  </cols>
  <sheetData>
    <row r="1" spans="1:25" ht="20.100000000000001" customHeight="1">
      <c r="A1" s="431" t="s">
        <v>18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</row>
    <row r="2" spans="1:25" ht="20.100000000000001" customHeight="1">
      <c r="A2" s="385" t="str">
        <f>'Patna (West)'!A2</f>
        <v>Progress Report for the construction of HSS ( Sanc. Year 2012 - 13 )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</row>
    <row r="3" spans="1:25" ht="20.100000000000001" customHeight="1">
      <c r="A3" s="433" t="s">
        <v>54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63" t="str">
        <f>Summary!V3</f>
        <v>Date:-30.09.2014</v>
      </c>
      <c r="X3" s="463"/>
      <c r="Y3" s="463"/>
    </row>
    <row r="4" spans="1:25" ht="20.100000000000001" customHeight="1">
      <c r="A4" s="396" t="s">
        <v>49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</row>
    <row r="5" spans="1:25" ht="18" customHeight="1">
      <c r="A5" s="343" t="s">
        <v>0</v>
      </c>
      <c r="B5" s="343" t="s">
        <v>1</v>
      </c>
      <c r="C5" s="343" t="s">
        <v>2</v>
      </c>
      <c r="D5" s="343" t="s">
        <v>3</v>
      </c>
      <c r="E5" s="343" t="s">
        <v>0</v>
      </c>
      <c r="F5" s="344" t="s">
        <v>4</v>
      </c>
      <c r="G5" s="465" t="s">
        <v>5</v>
      </c>
      <c r="H5" s="339" t="s">
        <v>62</v>
      </c>
      <c r="I5" s="343" t="s">
        <v>60</v>
      </c>
      <c r="J5" s="339" t="s">
        <v>61</v>
      </c>
      <c r="K5" s="339" t="s">
        <v>31</v>
      </c>
      <c r="L5" s="343" t="s">
        <v>19</v>
      </c>
      <c r="M5" s="339" t="s">
        <v>32</v>
      </c>
      <c r="N5" s="342" t="s">
        <v>15</v>
      </c>
      <c r="O5" s="342"/>
      <c r="P5" s="342"/>
      <c r="Q5" s="342"/>
      <c r="R5" s="342"/>
      <c r="S5" s="342"/>
      <c r="T5" s="342"/>
      <c r="U5" s="342"/>
      <c r="V5" s="342"/>
      <c r="W5" s="342"/>
      <c r="X5" s="339" t="s">
        <v>20</v>
      </c>
      <c r="Y5" s="438" t="s">
        <v>13</v>
      </c>
    </row>
    <row r="6" spans="1:25" ht="29.25" customHeight="1">
      <c r="A6" s="343"/>
      <c r="B6" s="343"/>
      <c r="C6" s="343"/>
      <c r="D6" s="343"/>
      <c r="E6" s="343"/>
      <c r="F6" s="344"/>
      <c r="G6" s="465"/>
      <c r="H6" s="340"/>
      <c r="I6" s="343"/>
      <c r="J6" s="340"/>
      <c r="K6" s="340"/>
      <c r="L6" s="343"/>
      <c r="M6" s="340"/>
      <c r="N6" s="464" t="s">
        <v>6</v>
      </c>
      <c r="O6" s="345" t="s">
        <v>14</v>
      </c>
      <c r="P6" s="346" t="s">
        <v>9</v>
      </c>
      <c r="Q6" s="343" t="s">
        <v>8</v>
      </c>
      <c r="R6" s="347" t="s">
        <v>16</v>
      </c>
      <c r="S6" s="347"/>
      <c r="T6" s="327" t="s">
        <v>17</v>
      </c>
      <c r="U6" s="327"/>
      <c r="V6" s="333" t="s">
        <v>12</v>
      </c>
      <c r="W6" s="333" t="s">
        <v>7</v>
      </c>
      <c r="X6" s="340"/>
      <c r="Y6" s="439"/>
    </row>
    <row r="7" spans="1:25" ht="27.75" customHeight="1">
      <c r="A7" s="343"/>
      <c r="B7" s="343"/>
      <c r="C7" s="343"/>
      <c r="D7" s="343"/>
      <c r="E7" s="343"/>
      <c r="F7" s="344"/>
      <c r="G7" s="465"/>
      <c r="H7" s="341"/>
      <c r="I7" s="343"/>
      <c r="J7" s="341"/>
      <c r="K7" s="341"/>
      <c r="L7" s="343"/>
      <c r="M7" s="341"/>
      <c r="N7" s="464"/>
      <c r="O7" s="345"/>
      <c r="P7" s="346"/>
      <c r="Q7" s="343"/>
      <c r="R7" s="16" t="s">
        <v>10</v>
      </c>
      <c r="S7" s="16" t="s">
        <v>11</v>
      </c>
      <c r="T7" s="16" t="s">
        <v>10</v>
      </c>
      <c r="U7" s="16" t="s">
        <v>11</v>
      </c>
      <c r="V7" s="333"/>
      <c r="W7" s="333"/>
      <c r="X7" s="341"/>
      <c r="Y7" s="440"/>
    </row>
    <row r="8" spans="1:25" ht="31.5">
      <c r="A8" s="75">
        <v>1</v>
      </c>
      <c r="B8" s="144" t="s">
        <v>558</v>
      </c>
      <c r="C8" s="145" t="s">
        <v>557</v>
      </c>
      <c r="D8" s="75"/>
      <c r="E8" s="80">
        <v>1</v>
      </c>
      <c r="F8" s="146" t="s">
        <v>560</v>
      </c>
      <c r="G8" s="201" t="s">
        <v>572</v>
      </c>
      <c r="H8" s="1"/>
      <c r="I8" s="1"/>
      <c r="J8" s="75">
        <v>126.27</v>
      </c>
      <c r="K8" s="1"/>
      <c r="L8" s="1"/>
      <c r="M8" s="22"/>
      <c r="N8" s="158">
        <v>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47.25">
      <c r="A9" s="75">
        <v>2</v>
      </c>
      <c r="B9" s="144" t="s">
        <v>559</v>
      </c>
      <c r="C9" s="145" t="s">
        <v>557</v>
      </c>
      <c r="D9" s="75"/>
      <c r="E9" s="80">
        <v>1</v>
      </c>
      <c r="F9" s="145" t="s">
        <v>561</v>
      </c>
      <c r="G9" s="201" t="s">
        <v>573</v>
      </c>
      <c r="H9" s="1"/>
      <c r="I9" s="1"/>
      <c r="J9" s="75">
        <v>117.49</v>
      </c>
      <c r="K9" s="1"/>
      <c r="L9" s="1"/>
      <c r="M9" s="22"/>
      <c r="N9" s="158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>
      <c r="A10" s="375" t="s">
        <v>59</v>
      </c>
      <c r="B10" s="376"/>
      <c r="C10" s="376"/>
      <c r="D10" s="377"/>
      <c r="E10" s="28">
        <f>E8+E9</f>
        <v>2</v>
      </c>
      <c r="F10" s="1"/>
      <c r="G10" s="157"/>
      <c r="H10" s="1"/>
      <c r="I10" s="1"/>
      <c r="J10" s="200">
        <f>SUM(J8:J9)</f>
        <v>243.76</v>
      </c>
      <c r="K10" s="1"/>
      <c r="L10" s="1"/>
      <c r="M10" s="22"/>
      <c r="N10" s="28">
        <f t="shared" ref="N10:X10" si="0">N8+N9</f>
        <v>2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  <c r="S10" s="28">
        <f t="shared" si="0"/>
        <v>0</v>
      </c>
      <c r="T10" s="28">
        <f t="shared" si="0"/>
        <v>0</v>
      </c>
      <c r="U10" s="28">
        <f t="shared" si="0"/>
        <v>0</v>
      </c>
      <c r="V10" s="28">
        <f t="shared" si="0"/>
        <v>0</v>
      </c>
      <c r="W10" s="28">
        <f t="shared" si="0"/>
        <v>0</v>
      </c>
      <c r="X10" s="28">
        <f t="shared" si="0"/>
        <v>0</v>
      </c>
      <c r="Y10" s="1"/>
    </row>
    <row r="11" spans="1:25" ht="20.100000000000001" customHeight="1">
      <c r="G11" s="44"/>
    </row>
    <row r="12" spans="1:25" ht="20.100000000000001" customHeight="1">
      <c r="G12" s="44"/>
    </row>
  </sheetData>
  <mergeCells count="30">
    <mergeCell ref="A10:D10"/>
    <mergeCell ref="I5:I7"/>
    <mergeCell ref="J5:J7"/>
    <mergeCell ref="X5:X7"/>
    <mergeCell ref="A3:V3"/>
    <mergeCell ref="V6:V7"/>
    <mergeCell ref="A4:Y4"/>
    <mergeCell ref="D5:D7"/>
    <mergeCell ref="G5:G7"/>
    <mergeCell ref="B5:B7"/>
    <mergeCell ref="C5:C7"/>
    <mergeCell ref="E5:E7"/>
    <mergeCell ref="F5:F7"/>
    <mergeCell ref="H5:H7"/>
    <mergeCell ref="A1:Y1"/>
    <mergeCell ref="Y5:Y7"/>
    <mergeCell ref="Q6:Q7"/>
    <mergeCell ref="R6:S6"/>
    <mergeCell ref="T6:U6"/>
    <mergeCell ref="W6:W7"/>
    <mergeCell ref="K5:K7"/>
    <mergeCell ref="L5:L7"/>
    <mergeCell ref="M5:M7"/>
    <mergeCell ref="N5:W5"/>
    <mergeCell ref="W3:Y3"/>
    <mergeCell ref="A2:Y2"/>
    <mergeCell ref="O6:O7"/>
    <mergeCell ref="N6:N7"/>
    <mergeCell ref="P6:P7"/>
    <mergeCell ref="A5:A7"/>
  </mergeCells>
  <pageMargins left="0.17" right="0.16" top="0.18" bottom="0.13" header="0.13" footer="0.13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6"/>
  <sheetViews>
    <sheetView view="pageBreakPreview" topLeftCell="A16" zoomScale="84" zoomScaleSheetLayoutView="84" workbookViewId="0">
      <selection activeCell="U10" sqref="U10"/>
    </sheetView>
  </sheetViews>
  <sheetFormatPr defaultRowHeight="5.65" customHeight="1"/>
  <cols>
    <col min="1" max="1" width="3.7109375" style="11" customWidth="1"/>
    <col min="2" max="2" width="11" bestFit="1" customWidth="1"/>
    <col min="3" max="3" width="9.5703125" style="18" customWidth="1"/>
    <col min="4" max="4" width="12" style="37" customWidth="1"/>
    <col min="5" max="5" width="4" customWidth="1"/>
    <col min="6" max="6" width="26.42578125" customWidth="1"/>
    <col min="7" max="7" width="24.42578125" style="48" customWidth="1"/>
    <col min="8" max="8" width="8.140625" hidden="1" customWidth="1"/>
    <col min="9" max="9" width="5.140625" hidden="1" customWidth="1"/>
    <col min="10" max="10" width="9.5703125" style="24" customWidth="1"/>
    <col min="11" max="11" width="7.5703125" hidden="1" customWidth="1"/>
    <col min="12" max="12" width="10" hidden="1" customWidth="1"/>
    <col min="13" max="13" width="9.7109375" customWidth="1"/>
    <col min="14" max="14" width="3" style="11" customWidth="1"/>
    <col min="15" max="23" width="5.7109375" customWidth="1"/>
    <col min="24" max="24" width="7.140625" style="14" customWidth="1"/>
    <col min="25" max="25" width="14.28515625" style="14" customWidth="1"/>
  </cols>
  <sheetData>
    <row r="1" spans="1:25" ht="15">
      <c r="A1" s="432" t="s">
        <v>18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</row>
    <row r="2" spans="1:25" ht="16.5" customHeight="1">
      <c r="A2" s="474" t="str">
        <f>'Patna (West)'!A2</f>
        <v>Progress Report for the construction of HSS ( Sanc. Year 2012 - 13 )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</row>
    <row r="3" spans="1:25" ht="15">
      <c r="A3" s="433" t="s">
        <v>47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63" t="str">
        <f>Summary!V3</f>
        <v>Date:-30.09.2014</v>
      </c>
      <c r="X3" s="463"/>
      <c r="Y3" s="463"/>
    </row>
    <row r="4" spans="1:25" ht="15" customHeight="1">
      <c r="A4" s="321" t="s">
        <v>100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</row>
    <row r="5" spans="1:25" ht="18" customHeight="1">
      <c r="A5" s="343" t="s">
        <v>0</v>
      </c>
      <c r="B5" s="343" t="s">
        <v>1</v>
      </c>
      <c r="C5" s="344" t="s">
        <v>2</v>
      </c>
      <c r="D5" s="471" t="s">
        <v>78</v>
      </c>
      <c r="E5" s="343" t="s">
        <v>0</v>
      </c>
      <c r="F5" s="344" t="s">
        <v>4</v>
      </c>
      <c r="G5" s="343" t="s">
        <v>5</v>
      </c>
      <c r="H5" s="339" t="s">
        <v>62</v>
      </c>
      <c r="I5" s="343" t="s">
        <v>60</v>
      </c>
      <c r="J5" s="339" t="s">
        <v>61</v>
      </c>
      <c r="K5" s="339" t="s">
        <v>31</v>
      </c>
      <c r="L5" s="343" t="s">
        <v>19</v>
      </c>
      <c r="M5" s="339" t="s">
        <v>32</v>
      </c>
      <c r="N5" s="342" t="s">
        <v>15</v>
      </c>
      <c r="O5" s="342"/>
      <c r="P5" s="342"/>
      <c r="Q5" s="342"/>
      <c r="R5" s="342"/>
      <c r="S5" s="342"/>
      <c r="T5" s="342"/>
      <c r="U5" s="342"/>
      <c r="V5" s="342"/>
      <c r="W5" s="342"/>
      <c r="X5" s="339" t="s">
        <v>20</v>
      </c>
      <c r="Y5" s="339" t="s">
        <v>13</v>
      </c>
    </row>
    <row r="6" spans="1:25" ht="29.25" customHeight="1">
      <c r="A6" s="343"/>
      <c r="B6" s="343"/>
      <c r="C6" s="344"/>
      <c r="D6" s="472"/>
      <c r="E6" s="343"/>
      <c r="F6" s="344"/>
      <c r="G6" s="343"/>
      <c r="H6" s="340"/>
      <c r="I6" s="343"/>
      <c r="J6" s="340"/>
      <c r="K6" s="340"/>
      <c r="L6" s="343"/>
      <c r="M6" s="340"/>
      <c r="N6" s="327" t="s">
        <v>6</v>
      </c>
      <c r="O6" s="345" t="s">
        <v>14</v>
      </c>
      <c r="P6" s="346" t="s">
        <v>9</v>
      </c>
      <c r="Q6" s="343" t="s">
        <v>8</v>
      </c>
      <c r="R6" s="347" t="s">
        <v>16</v>
      </c>
      <c r="S6" s="347"/>
      <c r="T6" s="327" t="s">
        <v>17</v>
      </c>
      <c r="U6" s="327"/>
      <c r="V6" s="333" t="s">
        <v>12</v>
      </c>
      <c r="W6" s="333" t="s">
        <v>7</v>
      </c>
      <c r="X6" s="340"/>
      <c r="Y6" s="340"/>
    </row>
    <row r="7" spans="1:25" ht="27.75" customHeight="1">
      <c r="A7" s="343"/>
      <c r="B7" s="343"/>
      <c r="C7" s="344"/>
      <c r="D7" s="473"/>
      <c r="E7" s="343"/>
      <c r="F7" s="344"/>
      <c r="G7" s="343"/>
      <c r="H7" s="341"/>
      <c r="I7" s="343"/>
      <c r="J7" s="341"/>
      <c r="K7" s="341"/>
      <c r="L7" s="343"/>
      <c r="M7" s="341"/>
      <c r="N7" s="327"/>
      <c r="O7" s="345"/>
      <c r="P7" s="346"/>
      <c r="Q7" s="343"/>
      <c r="R7" s="16" t="s">
        <v>10</v>
      </c>
      <c r="S7" s="16" t="s">
        <v>11</v>
      </c>
      <c r="T7" s="16" t="s">
        <v>10</v>
      </c>
      <c r="U7" s="16" t="s">
        <v>11</v>
      </c>
      <c r="V7" s="333"/>
      <c r="W7" s="333"/>
      <c r="X7" s="341"/>
      <c r="Y7" s="341"/>
    </row>
    <row r="8" spans="1:25" ht="45">
      <c r="A8" s="87">
        <v>1</v>
      </c>
      <c r="B8" s="68" t="s">
        <v>213</v>
      </c>
      <c r="C8" s="87" t="s">
        <v>214</v>
      </c>
      <c r="D8" s="125"/>
      <c r="E8" s="87">
        <v>1</v>
      </c>
      <c r="F8" s="93" t="s">
        <v>215</v>
      </c>
      <c r="G8" s="93" t="s">
        <v>216</v>
      </c>
      <c r="J8" s="87">
        <v>121.99</v>
      </c>
      <c r="M8" s="1"/>
      <c r="N8" s="194">
        <v>1</v>
      </c>
      <c r="O8" s="165"/>
      <c r="P8" s="165"/>
      <c r="Q8" s="165"/>
      <c r="R8" s="165"/>
      <c r="S8" s="165"/>
      <c r="T8" s="165"/>
      <c r="U8" s="165"/>
      <c r="V8" s="165"/>
      <c r="W8" s="1"/>
      <c r="X8" s="276"/>
      <c r="Y8" s="2"/>
    </row>
    <row r="9" spans="1:25" ht="30">
      <c r="A9" s="417">
        <v>2</v>
      </c>
      <c r="B9" s="468" t="s">
        <v>217</v>
      </c>
      <c r="C9" s="400" t="s">
        <v>218</v>
      </c>
      <c r="D9" s="125"/>
      <c r="E9" s="87">
        <v>1</v>
      </c>
      <c r="F9" s="93" t="s">
        <v>219</v>
      </c>
      <c r="G9" s="364" t="s">
        <v>220</v>
      </c>
      <c r="J9" s="417">
        <v>245.32</v>
      </c>
      <c r="M9" s="466"/>
      <c r="N9" s="194"/>
      <c r="O9" s="42"/>
      <c r="P9" s="42"/>
      <c r="Q9" s="42"/>
      <c r="R9" s="42"/>
      <c r="S9" s="42">
        <v>1</v>
      </c>
      <c r="T9" s="164"/>
      <c r="U9" s="164"/>
      <c r="V9" s="164"/>
      <c r="W9" s="1"/>
      <c r="X9" s="507">
        <v>29.76</v>
      </c>
      <c r="Y9" s="2"/>
    </row>
    <row r="10" spans="1:25" ht="30">
      <c r="A10" s="417"/>
      <c r="B10" s="470"/>
      <c r="C10" s="401"/>
      <c r="D10" s="125"/>
      <c r="E10" s="87">
        <v>2</v>
      </c>
      <c r="F10" s="93" t="s">
        <v>221</v>
      </c>
      <c r="G10" s="365"/>
      <c r="J10" s="417"/>
      <c r="M10" s="466"/>
      <c r="N10" s="194"/>
      <c r="O10" s="42"/>
      <c r="P10" s="42"/>
      <c r="Q10" s="42"/>
      <c r="R10" s="42">
        <v>1</v>
      </c>
      <c r="S10" s="41"/>
      <c r="T10" s="164"/>
      <c r="U10" s="164"/>
      <c r="V10" s="164"/>
      <c r="W10" s="1"/>
      <c r="X10" s="522"/>
      <c r="Y10" s="2"/>
    </row>
    <row r="11" spans="1:25" ht="30">
      <c r="A11" s="400">
        <v>3</v>
      </c>
      <c r="B11" s="468" t="s">
        <v>222</v>
      </c>
      <c r="C11" s="400" t="s">
        <v>218</v>
      </c>
      <c r="D11" s="125"/>
      <c r="E11" s="87">
        <v>1</v>
      </c>
      <c r="F11" s="93" t="s">
        <v>223</v>
      </c>
      <c r="G11" s="364" t="s">
        <v>224</v>
      </c>
      <c r="J11" s="417">
        <v>243.74</v>
      </c>
      <c r="M11" s="466"/>
      <c r="N11" s="194"/>
      <c r="O11" s="42">
        <v>1</v>
      </c>
      <c r="P11" s="41"/>
      <c r="Q11" s="41"/>
      <c r="R11" s="41"/>
      <c r="S11" s="41"/>
      <c r="T11" s="41"/>
      <c r="U11" s="164"/>
      <c r="V11" s="164"/>
      <c r="W11" s="1"/>
      <c r="X11" s="507">
        <v>29.63</v>
      </c>
      <c r="Y11" s="2"/>
    </row>
    <row r="12" spans="1:25" ht="30">
      <c r="A12" s="401"/>
      <c r="B12" s="470"/>
      <c r="C12" s="401"/>
      <c r="D12" s="125"/>
      <c r="E12" s="87">
        <v>2</v>
      </c>
      <c r="F12" s="93" t="s">
        <v>225</v>
      </c>
      <c r="G12" s="365"/>
      <c r="J12" s="417"/>
      <c r="M12" s="466"/>
      <c r="N12" s="194"/>
      <c r="O12" s="42"/>
      <c r="P12" s="42"/>
      <c r="Q12" s="42"/>
      <c r="R12" s="42"/>
      <c r="S12" s="42">
        <v>1</v>
      </c>
      <c r="T12" s="41"/>
      <c r="U12" s="164"/>
      <c r="V12" s="164"/>
      <c r="W12" s="1"/>
      <c r="X12" s="522"/>
      <c r="Y12" s="2"/>
    </row>
    <row r="13" spans="1:25" ht="30">
      <c r="A13" s="417">
        <v>4</v>
      </c>
      <c r="B13" s="468" t="s">
        <v>226</v>
      </c>
      <c r="C13" s="400" t="s">
        <v>218</v>
      </c>
      <c r="D13" s="125"/>
      <c r="E13" s="87">
        <v>1</v>
      </c>
      <c r="F13" s="93" t="s">
        <v>227</v>
      </c>
      <c r="G13" s="364" t="s">
        <v>220</v>
      </c>
      <c r="J13" s="417">
        <v>374.01</v>
      </c>
      <c r="M13" s="337"/>
      <c r="N13" s="194"/>
      <c r="O13" s="42"/>
      <c r="P13" s="42">
        <v>1</v>
      </c>
      <c r="Q13" s="41"/>
      <c r="R13" s="41"/>
      <c r="S13" s="41"/>
      <c r="T13" s="41"/>
      <c r="U13" s="41"/>
      <c r="V13" s="164"/>
      <c r="W13" s="1"/>
      <c r="X13" s="507">
        <v>33.270000000000003</v>
      </c>
      <c r="Y13" s="2"/>
    </row>
    <row r="14" spans="1:25" ht="30">
      <c r="A14" s="417"/>
      <c r="B14" s="469"/>
      <c r="C14" s="427"/>
      <c r="D14" s="125"/>
      <c r="E14" s="87">
        <v>2</v>
      </c>
      <c r="F14" s="93" t="s">
        <v>228</v>
      </c>
      <c r="G14" s="374"/>
      <c r="J14" s="417"/>
      <c r="M14" s="467"/>
      <c r="N14" s="194"/>
      <c r="O14" s="42"/>
      <c r="P14" s="42"/>
      <c r="Q14" s="42">
        <v>1</v>
      </c>
      <c r="R14" s="41"/>
      <c r="S14" s="41"/>
      <c r="T14" s="41"/>
      <c r="U14" s="41"/>
      <c r="V14" s="164"/>
      <c r="W14" s="1"/>
      <c r="X14" s="523"/>
      <c r="Y14" s="2"/>
    </row>
    <row r="15" spans="1:25" ht="30">
      <c r="A15" s="417"/>
      <c r="B15" s="470"/>
      <c r="C15" s="401"/>
      <c r="D15" s="125"/>
      <c r="E15" s="87">
        <v>3</v>
      </c>
      <c r="F15" s="93" t="s">
        <v>229</v>
      </c>
      <c r="G15" s="365"/>
      <c r="J15" s="417"/>
      <c r="M15" s="338"/>
      <c r="N15" s="194"/>
      <c r="O15" s="42"/>
      <c r="P15" s="42"/>
      <c r="Q15" s="42"/>
      <c r="R15" s="42">
        <v>1</v>
      </c>
      <c r="S15" s="41"/>
      <c r="T15" s="41"/>
      <c r="U15" s="41"/>
      <c r="V15" s="164"/>
      <c r="W15" s="1"/>
      <c r="X15" s="522"/>
      <c r="Y15" s="2"/>
    </row>
    <row r="16" spans="1:25" ht="24.95" customHeight="1">
      <c r="A16" s="400">
        <v>5</v>
      </c>
      <c r="B16" s="468" t="s">
        <v>230</v>
      </c>
      <c r="C16" s="400" t="s">
        <v>218</v>
      </c>
      <c r="D16" s="125"/>
      <c r="E16" s="87">
        <v>1</v>
      </c>
      <c r="F16" s="127" t="s">
        <v>231</v>
      </c>
      <c r="G16" s="374" t="s">
        <v>216</v>
      </c>
      <c r="J16" s="417">
        <v>374.71</v>
      </c>
      <c r="M16" s="337"/>
      <c r="N16" s="194">
        <v>1</v>
      </c>
      <c r="O16" s="41"/>
      <c r="P16" s="41"/>
      <c r="Q16" s="41"/>
      <c r="R16" s="41"/>
      <c r="S16" s="41"/>
      <c r="T16" s="41"/>
      <c r="U16" s="41"/>
      <c r="V16" s="41"/>
      <c r="W16" s="1"/>
      <c r="X16" s="276"/>
      <c r="Y16" s="2"/>
    </row>
    <row r="17" spans="1:25" ht="24.95" customHeight="1">
      <c r="A17" s="427"/>
      <c r="B17" s="469"/>
      <c r="C17" s="427"/>
      <c r="D17" s="125"/>
      <c r="E17" s="87">
        <v>2</v>
      </c>
      <c r="F17" s="127" t="s">
        <v>232</v>
      </c>
      <c r="G17" s="374"/>
      <c r="J17" s="417"/>
      <c r="M17" s="467"/>
      <c r="N17" s="194">
        <v>1</v>
      </c>
      <c r="O17" s="1"/>
      <c r="P17" s="1"/>
      <c r="Q17" s="1"/>
      <c r="R17" s="1"/>
      <c r="S17" s="1"/>
      <c r="T17" s="1"/>
      <c r="U17" s="1"/>
      <c r="V17" s="1"/>
      <c r="W17" s="1"/>
      <c r="X17" s="276"/>
      <c r="Y17" s="2"/>
    </row>
    <row r="18" spans="1:25" ht="24.95" customHeight="1">
      <c r="A18" s="401"/>
      <c r="B18" s="470"/>
      <c r="C18" s="401"/>
      <c r="D18" s="125"/>
      <c r="E18" s="87">
        <v>3</v>
      </c>
      <c r="F18" s="127" t="s">
        <v>233</v>
      </c>
      <c r="G18" s="365"/>
      <c r="J18" s="417"/>
      <c r="M18" s="338"/>
      <c r="N18" s="194">
        <v>1</v>
      </c>
      <c r="O18" s="1"/>
      <c r="P18" s="1"/>
      <c r="Q18" s="1"/>
      <c r="R18" s="1"/>
      <c r="S18" s="1"/>
      <c r="T18" s="1"/>
      <c r="U18" s="1"/>
      <c r="V18" s="1"/>
      <c r="W18" s="1"/>
      <c r="X18" s="276"/>
      <c r="Y18" s="2"/>
    </row>
    <row r="19" spans="1:25" ht="30">
      <c r="A19" s="417">
        <v>6</v>
      </c>
      <c r="B19" s="468" t="s">
        <v>234</v>
      </c>
      <c r="C19" s="400" t="s">
        <v>218</v>
      </c>
      <c r="D19" s="125"/>
      <c r="E19" s="87">
        <v>1</v>
      </c>
      <c r="F19" s="93" t="s">
        <v>235</v>
      </c>
      <c r="G19" s="364" t="s">
        <v>216</v>
      </c>
      <c r="J19" s="417">
        <v>369.92</v>
      </c>
      <c r="M19" s="337"/>
      <c r="N19" s="194">
        <v>1</v>
      </c>
      <c r="O19" s="1"/>
      <c r="P19" s="1"/>
      <c r="Q19" s="1"/>
      <c r="R19" s="1"/>
      <c r="S19" s="1"/>
      <c r="T19" s="1"/>
      <c r="U19" s="1"/>
      <c r="V19" s="1"/>
      <c r="W19" s="1"/>
      <c r="X19" s="276"/>
      <c r="Y19" s="2"/>
    </row>
    <row r="20" spans="1:25" ht="24.95" customHeight="1">
      <c r="A20" s="417"/>
      <c r="B20" s="469"/>
      <c r="C20" s="427"/>
      <c r="D20" s="125"/>
      <c r="E20" s="87">
        <v>2</v>
      </c>
      <c r="F20" s="93" t="s">
        <v>236</v>
      </c>
      <c r="G20" s="374"/>
      <c r="J20" s="417"/>
      <c r="M20" s="467"/>
      <c r="N20" s="194">
        <v>1</v>
      </c>
      <c r="O20" s="1"/>
      <c r="P20" s="1"/>
      <c r="Q20" s="1"/>
      <c r="R20" s="1"/>
      <c r="S20" s="1"/>
      <c r="T20" s="1"/>
      <c r="U20" s="1"/>
      <c r="V20" s="1"/>
      <c r="W20" s="1"/>
      <c r="X20" s="276"/>
      <c r="Y20" s="2"/>
    </row>
    <row r="21" spans="1:25" ht="30">
      <c r="A21" s="417"/>
      <c r="B21" s="470"/>
      <c r="C21" s="401"/>
      <c r="D21" s="125"/>
      <c r="E21" s="87">
        <v>3</v>
      </c>
      <c r="F21" s="93" t="s">
        <v>237</v>
      </c>
      <c r="G21" s="365"/>
      <c r="J21" s="417"/>
      <c r="M21" s="338"/>
      <c r="N21" s="194">
        <v>1</v>
      </c>
      <c r="O21" s="1"/>
      <c r="P21" s="1"/>
      <c r="Q21" s="1"/>
      <c r="R21" s="1"/>
      <c r="S21" s="1"/>
      <c r="T21" s="1"/>
      <c r="U21" s="1"/>
      <c r="V21" s="1"/>
      <c r="W21" s="1"/>
      <c r="X21" s="276"/>
      <c r="Y21" s="2"/>
    </row>
    <row r="22" spans="1:25" ht="24.95" customHeight="1">
      <c r="A22" s="417">
        <v>7</v>
      </c>
      <c r="B22" s="468" t="s">
        <v>238</v>
      </c>
      <c r="C22" s="400" t="s">
        <v>239</v>
      </c>
      <c r="D22" s="125"/>
      <c r="E22" s="87">
        <v>1</v>
      </c>
      <c r="F22" s="127" t="s">
        <v>240</v>
      </c>
      <c r="G22" s="364" t="s">
        <v>241</v>
      </c>
      <c r="J22" s="417">
        <v>249.96</v>
      </c>
      <c r="M22" s="337"/>
      <c r="N22" s="194">
        <v>1</v>
      </c>
      <c r="O22" s="1"/>
      <c r="P22" s="1"/>
      <c r="Q22" s="1"/>
      <c r="R22" s="1"/>
      <c r="S22" s="1"/>
      <c r="T22" s="1"/>
      <c r="U22" s="1"/>
      <c r="V22" s="1"/>
      <c r="W22" s="1"/>
      <c r="X22" s="276"/>
      <c r="Y22" s="2"/>
    </row>
    <row r="23" spans="1:25" ht="24.95" customHeight="1">
      <c r="A23" s="417"/>
      <c r="B23" s="470"/>
      <c r="C23" s="401"/>
      <c r="D23" s="125"/>
      <c r="E23" s="87">
        <v>2</v>
      </c>
      <c r="F23" s="127" t="s">
        <v>242</v>
      </c>
      <c r="G23" s="365"/>
      <c r="J23" s="417"/>
      <c r="M23" s="338"/>
      <c r="N23" s="194"/>
      <c r="O23" s="42"/>
      <c r="P23" s="42"/>
      <c r="Q23" s="42">
        <v>1</v>
      </c>
      <c r="R23" s="1"/>
      <c r="S23" s="1"/>
      <c r="T23" s="1"/>
      <c r="U23" s="1"/>
      <c r="V23" s="1"/>
      <c r="W23" s="1"/>
      <c r="X23" s="276"/>
      <c r="Y23" s="2"/>
    </row>
    <row r="24" spans="1:25" ht="24.95" customHeight="1">
      <c r="A24" s="417">
        <v>8</v>
      </c>
      <c r="B24" s="468" t="s">
        <v>243</v>
      </c>
      <c r="C24" s="400" t="s">
        <v>239</v>
      </c>
      <c r="D24" s="125"/>
      <c r="E24" s="87">
        <v>1</v>
      </c>
      <c r="F24" s="127" t="s">
        <v>244</v>
      </c>
      <c r="G24" s="364" t="s">
        <v>241</v>
      </c>
      <c r="J24" s="417">
        <v>249.96</v>
      </c>
      <c r="M24" s="337"/>
      <c r="N24" s="194"/>
      <c r="O24" s="42"/>
      <c r="P24" s="42">
        <v>1</v>
      </c>
      <c r="Q24" s="1"/>
      <c r="R24" s="1"/>
      <c r="S24" s="1"/>
      <c r="T24" s="1"/>
      <c r="U24" s="1"/>
      <c r="V24" s="1"/>
      <c r="W24" s="1"/>
      <c r="X24" s="276"/>
      <c r="Y24" s="2"/>
    </row>
    <row r="25" spans="1:25" ht="30">
      <c r="A25" s="400"/>
      <c r="B25" s="469"/>
      <c r="C25" s="427"/>
      <c r="D25" s="135"/>
      <c r="E25" s="121">
        <v>2</v>
      </c>
      <c r="F25" s="104" t="s">
        <v>245</v>
      </c>
      <c r="G25" s="374"/>
      <c r="J25" s="400"/>
      <c r="M25" s="467"/>
      <c r="N25" s="193">
        <v>1</v>
      </c>
      <c r="O25" s="19"/>
      <c r="P25" s="19"/>
      <c r="Q25" s="19"/>
      <c r="R25" s="19"/>
      <c r="S25" s="19"/>
      <c r="T25" s="19"/>
      <c r="U25" s="19"/>
      <c r="V25" s="19"/>
      <c r="W25" s="19"/>
      <c r="X25" s="279"/>
      <c r="Y25" s="32" t="s">
        <v>571</v>
      </c>
    </row>
    <row r="26" spans="1:25" s="12" customFormat="1" ht="18.75">
      <c r="A26" s="375" t="s">
        <v>59</v>
      </c>
      <c r="B26" s="376"/>
      <c r="C26" s="376"/>
      <c r="D26" s="377"/>
      <c r="E26" s="29">
        <f>E8+E10+E12+E15+E18+E21+E23+E25</f>
        <v>18</v>
      </c>
      <c r="F26" s="29"/>
      <c r="G26" s="81"/>
      <c r="H26" s="29"/>
      <c r="I26" s="29"/>
      <c r="J26" s="134">
        <f>SUM(J8:J25)</f>
        <v>2229.61</v>
      </c>
      <c r="K26" s="29"/>
      <c r="L26" s="29"/>
      <c r="M26" s="29"/>
      <c r="N26" s="195">
        <f>SUM(N8:N25)</f>
        <v>9</v>
      </c>
      <c r="O26" s="29">
        <f t="shared" ref="O26:X26" si="0">SUM(O8:O25)</f>
        <v>1</v>
      </c>
      <c r="P26" s="29">
        <f t="shared" si="0"/>
        <v>2</v>
      </c>
      <c r="Q26" s="29">
        <f t="shared" si="0"/>
        <v>2</v>
      </c>
      <c r="R26" s="29">
        <f t="shared" si="0"/>
        <v>2</v>
      </c>
      <c r="S26" s="29">
        <f t="shared" si="0"/>
        <v>2</v>
      </c>
      <c r="T26" s="29">
        <f t="shared" si="0"/>
        <v>0</v>
      </c>
      <c r="U26" s="29">
        <f t="shared" si="0"/>
        <v>0</v>
      </c>
      <c r="V26" s="29">
        <f t="shared" si="0"/>
        <v>0</v>
      </c>
      <c r="W26" s="29">
        <f t="shared" si="0"/>
        <v>0</v>
      </c>
      <c r="X26" s="29">
        <f t="shared" si="0"/>
        <v>92.66</v>
      </c>
      <c r="Y26" s="117"/>
    </row>
    <row r="27" spans="1:25" ht="24.95" customHeight="1"/>
    <row r="28" spans="1:25" ht="24.95" customHeight="1"/>
    <row r="29" spans="1:25" ht="24.95" customHeight="1"/>
    <row r="30" spans="1:25" ht="24.95" customHeight="1"/>
    <row r="31" spans="1:25" ht="24.95" customHeight="1"/>
    <row r="32" spans="1:25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</sheetData>
  <mergeCells count="75">
    <mergeCell ref="X9:X10"/>
    <mergeCell ref="X11:X12"/>
    <mergeCell ref="X13:X15"/>
    <mergeCell ref="A2:Y2"/>
    <mergeCell ref="A1:Y1"/>
    <mergeCell ref="G5:G7"/>
    <mergeCell ref="A16:A18"/>
    <mergeCell ref="B16:B18"/>
    <mergeCell ref="C16:C18"/>
    <mergeCell ref="G16:G18"/>
    <mergeCell ref="T6:U6"/>
    <mergeCell ref="W6:W7"/>
    <mergeCell ref="A13:A15"/>
    <mergeCell ref="B13:B15"/>
    <mergeCell ref="C13:C15"/>
    <mergeCell ref="G13:G15"/>
    <mergeCell ref="A3:V3"/>
    <mergeCell ref="H5:H7"/>
    <mergeCell ref="I5:I7"/>
    <mergeCell ref="A19:A21"/>
    <mergeCell ref="B19:B21"/>
    <mergeCell ref="C19:C21"/>
    <mergeCell ref="G19:G21"/>
    <mergeCell ref="X5:X7"/>
    <mergeCell ref="J5:J7"/>
    <mergeCell ref="N6:N7"/>
    <mergeCell ref="O6:O7"/>
    <mergeCell ref="P6:P7"/>
    <mergeCell ref="V6:V7"/>
    <mergeCell ref="K5:K7"/>
    <mergeCell ref="L5:L7"/>
    <mergeCell ref="M5:M7"/>
    <mergeCell ref="N5:W5"/>
    <mergeCell ref="Q6:Q7"/>
    <mergeCell ref="R6:S6"/>
    <mergeCell ref="A4:Y4"/>
    <mergeCell ref="W3:Y3"/>
    <mergeCell ref="Y5:Y7"/>
    <mergeCell ref="A5:A7"/>
    <mergeCell ref="B5:B7"/>
    <mergeCell ref="C5:C7"/>
    <mergeCell ref="D5:D7"/>
    <mergeCell ref="E5:E7"/>
    <mergeCell ref="F5:F7"/>
    <mergeCell ref="A9:A10"/>
    <mergeCell ref="B9:B10"/>
    <mergeCell ref="C9:C10"/>
    <mergeCell ref="G9:G10"/>
    <mergeCell ref="B11:B12"/>
    <mergeCell ref="G11:G12"/>
    <mergeCell ref="A11:A12"/>
    <mergeCell ref="C11:C12"/>
    <mergeCell ref="J9:J10"/>
    <mergeCell ref="J11:J12"/>
    <mergeCell ref="J13:J15"/>
    <mergeCell ref="J16:J18"/>
    <mergeCell ref="J19:J21"/>
    <mergeCell ref="M22:M23"/>
    <mergeCell ref="M24:M25"/>
    <mergeCell ref="A26:D26"/>
    <mergeCell ref="B24:B25"/>
    <mergeCell ref="C24:C25"/>
    <mergeCell ref="G24:G25"/>
    <mergeCell ref="J22:J23"/>
    <mergeCell ref="J24:J25"/>
    <mergeCell ref="A22:A23"/>
    <mergeCell ref="B22:B23"/>
    <mergeCell ref="C22:C23"/>
    <mergeCell ref="G22:G23"/>
    <mergeCell ref="A24:A25"/>
    <mergeCell ref="M9:M10"/>
    <mergeCell ref="M11:M12"/>
    <mergeCell ref="M13:M15"/>
    <mergeCell ref="M16:M18"/>
    <mergeCell ref="M19:M21"/>
  </mergeCells>
  <pageMargins left="0.5" right="0.2" top="0.5" bottom="0.5" header="0.13" footer="0.13"/>
  <pageSetup paperSize="9" scale="61" orientation="landscape" r:id="rId1"/>
  <rowBreaks count="1" manualBreakCount="1">
    <brk id="20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66"/>
  <sheetViews>
    <sheetView view="pageBreakPreview" zoomScale="85" zoomScaleSheetLayoutView="85" workbookViewId="0">
      <pane ySplit="7" topLeftCell="A23" activePane="bottomLeft" state="frozen"/>
      <selection pane="bottomLeft" activeCell="U30" sqref="U30"/>
    </sheetView>
  </sheetViews>
  <sheetFormatPr defaultRowHeight="15"/>
  <cols>
    <col min="1" max="1" width="4.5703125" style="11" customWidth="1"/>
    <col min="2" max="2" width="12" style="11" bestFit="1" customWidth="1"/>
    <col min="3" max="3" width="15.7109375" style="18" customWidth="1"/>
    <col min="4" max="4" width="12.140625" customWidth="1"/>
    <col min="5" max="5" width="5.28515625" style="11" customWidth="1"/>
    <col min="6" max="6" width="31.7109375" style="18" customWidth="1"/>
    <col min="7" max="7" width="24.140625" style="56" customWidth="1"/>
    <col min="8" max="8" width="13.140625" hidden="1" customWidth="1"/>
    <col min="9" max="9" width="8.42578125" hidden="1" customWidth="1"/>
    <col min="10" max="11" width="9.28515625" style="11" customWidth="1"/>
    <col min="12" max="12" width="5.85546875" customWidth="1"/>
    <col min="13" max="13" width="9.5703125" style="12" customWidth="1"/>
    <col min="14" max="14" width="3.28515625" style="11" customWidth="1"/>
    <col min="15" max="23" width="5.7109375" customWidth="1"/>
    <col min="24" max="24" width="7.85546875" customWidth="1"/>
  </cols>
  <sheetData>
    <row r="1" spans="1:25">
      <c r="A1" s="432" t="s">
        <v>18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</row>
    <row r="2" spans="1:25" ht="16.5" customHeight="1">
      <c r="A2" s="434" t="str">
        <f>'Patna (West)'!A2</f>
        <v>Progress Report for the construction of HSS ( Sanc. Year 2012 - 13 )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93"/>
    </row>
    <row r="3" spans="1:25">
      <c r="A3" s="351" t="s">
        <v>590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3"/>
      <c r="X3" s="354" t="str">
        <f>Summary!V3</f>
        <v>Date:-30.09.2014</v>
      </c>
      <c r="Y3" s="355"/>
    </row>
    <row r="4" spans="1:25" ht="15" customHeight="1">
      <c r="A4" s="396" t="s">
        <v>50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494"/>
    </row>
    <row r="5" spans="1:25" ht="18" customHeight="1">
      <c r="A5" s="339" t="s">
        <v>0</v>
      </c>
      <c r="B5" s="339" t="s">
        <v>1</v>
      </c>
      <c r="C5" s="403" t="s">
        <v>2</v>
      </c>
      <c r="D5" s="339" t="s">
        <v>3</v>
      </c>
      <c r="E5" s="339" t="s">
        <v>0</v>
      </c>
      <c r="F5" s="403" t="s">
        <v>4</v>
      </c>
      <c r="G5" s="403" t="s">
        <v>5</v>
      </c>
      <c r="H5" s="339" t="s">
        <v>5</v>
      </c>
      <c r="I5" s="339" t="s">
        <v>62</v>
      </c>
      <c r="J5" s="339" t="s">
        <v>61</v>
      </c>
      <c r="K5" s="339" t="s">
        <v>31</v>
      </c>
      <c r="L5" s="339" t="s">
        <v>19</v>
      </c>
      <c r="M5" s="339" t="s">
        <v>32</v>
      </c>
      <c r="N5" s="451" t="s">
        <v>15</v>
      </c>
      <c r="O5" s="452"/>
      <c r="P5" s="452"/>
      <c r="Q5" s="452"/>
      <c r="R5" s="452"/>
      <c r="S5" s="452"/>
      <c r="T5" s="452"/>
      <c r="U5" s="452"/>
      <c r="V5" s="452"/>
      <c r="W5" s="453"/>
      <c r="X5" s="339" t="s">
        <v>20</v>
      </c>
      <c r="Y5" s="438" t="s">
        <v>13</v>
      </c>
    </row>
    <row r="6" spans="1:25" ht="29.25" customHeight="1">
      <c r="A6" s="340"/>
      <c r="B6" s="340"/>
      <c r="C6" s="450"/>
      <c r="D6" s="340"/>
      <c r="E6" s="340"/>
      <c r="F6" s="450"/>
      <c r="G6" s="450"/>
      <c r="H6" s="340"/>
      <c r="I6" s="340"/>
      <c r="J6" s="340"/>
      <c r="K6" s="340"/>
      <c r="L6" s="340"/>
      <c r="M6" s="340"/>
      <c r="N6" s="404" t="s">
        <v>6</v>
      </c>
      <c r="O6" s="406" t="s">
        <v>14</v>
      </c>
      <c r="P6" s="390" t="s">
        <v>9</v>
      </c>
      <c r="Q6" s="339" t="s">
        <v>8</v>
      </c>
      <c r="R6" s="499" t="s">
        <v>16</v>
      </c>
      <c r="S6" s="500"/>
      <c r="T6" s="501" t="s">
        <v>17</v>
      </c>
      <c r="U6" s="502"/>
      <c r="V6" s="391" t="s">
        <v>12</v>
      </c>
      <c r="W6" s="391" t="s">
        <v>7</v>
      </c>
      <c r="X6" s="340"/>
      <c r="Y6" s="439"/>
    </row>
    <row r="7" spans="1:25" ht="27.75" customHeight="1">
      <c r="A7" s="341"/>
      <c r="B7" s="341"/>
      <c r="C7" s="495"/>
      <c r="D7" s="341"/>
      <c r="E7" s="341"/>
      <c r="F7" s="495"/>
      <c r="G7" s="495"/>
      <c r="H7" s="341"/>
      <c r="I7" s="341"/>
      <c r="J7" s="341"/>
      <c r="K7" s="341"/>
      <c r="L7" s="341"/>
      <c r="M7" s="341"/>
      <c r="N7" s="496"/>
      <c r="O7" s="497"/>
      <c r="P7" s="498"/>
      <c r="Q7" s="341"/>
      <c r="R7" s="233" t="s">
        <v>10</v>
      </c>
      <c r="S7" s="233" t="s">
        <v>11</v>
      </c>
      <c r="T7" s="233" t="s">
        <v>10</v>
      </c>
      <c r="U7" s="233" t="s">
        <v>11</v>
      </c>
      <c r="V7" s="492"/>
      <c r="W7" s="492"/>
      <c r="X7" s="341"/>
      <c r="Y7" s="440"/>
    </row>
    <row r="8" spans="1:25" ht="30">
      <c r="A8" s="236">
        <v>1</v>
      </c>
      <c r="B8" s="237" t="s">
        <v>246</v>
      </c>
      <c r="C8" s="127" t="s">
        <v>247</v>
      </c>
      <c r="D8" s="242"/>
      <c r="E8" s="236">
        <v>1</v>
      </c>
      <c r="F8" s="127" t="s">
        <v>248</v>
      </c>
      <c r="G8" s="234" t="s">
        <v>249</v>
      </c>
      <c r="H8" s="1"/>
      <c r="I8" s="1"/>
      <c r="J8" s="235">
        <v>121.21</v>
      </c>
      <c r="K8" s="238"/>
      <c r="L8" s="1"/>
      <c r="M8" s="235"/>
      <c r="N8" s="238"/>
      <c r="O8" s="42"/>
      <c r="P8" s="42"/>
      <c r="Q8" s="42">
        <v>1</v>
      </c>
      <c r="R8" s="1"/>
      <c r="S8" s="1"/>
      <c r="T8" s="1"/>
      <c r="U8" s="1"/>
      <c r="V8" s="1"/>
      <c r="W8" s="1"/>
      <c r="X8" s="277">
        <v>18.34</v>
      </c>
      <c r="Y8" s="1"/>
    </row>
    <row r="9" spans="1:25">
      <c r="A9" s="417">
        <v>2</v>
      </c>
      <c r="B9" s="468" t="s">
        <v>250</v>
      </c>
      <c r="C9" s="485" t="s">
        <v>251</v>
      </c>
      <c r="D9" s="242"/>
      <c r="E9" s="236">
        <v>1</v>
      </c>
      <c r="F9" s="234" t="s">
        <v>252</v>
      </c>
      <c r="G9" s="364" t="s">
        <v>253</v>
      </c>
      <c r="H9" s="1"/>
      <c r="I9" s="1"/>
      <c r="J9" s="328">
        <v>244.07</v>
      </c>
      <c r="K9" s="238"/>
      <c r="L9" s="1"/>
      <c r="M9" s="235"/>
      <c r="N9" s="238"/>
      <c r="O9" s="42"/>
      <c r="P9" s="42"/>
      <c r="Q9" s="42"/>
      <c r="R9" s="42">
        <v>1</v>
      </c>
      <c r="S9" s="1"/>
      <c r="T9" s="1"/>
      <c r="U9" s="1"/>
      <c r="V9" s="1"/>
      <c r="W9" s="1"/>
      <c r="X9" s="328">
        <v>27.25</v>
      </c>
      <c r="Y9" s="1"/>
    </row>
    <row r="10" spans="1:25" ht="30">
      <c r="A10" s="417"/>
      <c r="B10" s="470"/>
      <c r="C10" s="459"/>
      <c r="D10" s="242"/>
      <c r="E10" s="236">
        <v>2</v>
      </c>
      <c r="F10" s="234" t="s">
        <v>254</v>
      </c>
      <c r="G10" s="365"/>
      <c r="H10" s="1"/>
      <c r="I10" s="1"/>
      <c r="J10" s="329"/>
      <c r="K10" s="238"/>
      <c r="L10" s="1"/>
      <c r="M10" s="235"/>
      <c r="N10" s="238"/>
      <c r="O10" s="42"/>
      <c r="P10" s="42"/>
      <c r="Q10" s="42"/>
      <c r="R10" s="42">
        <v>1</v>
      </c>
      <c r="S10" s="1"/>
      <c r="T10" s="1"/>
      <c r="U10" s="1"/>
      <c r="V10" s="1"/>
      <c r="W10" s="1"/>
      <c r="X10" s="329"/>
      <c r="Y10" s="1"/>
    </row>
    <row r="11" spans="1:25">
      <c r="A11" s="417">
        <v>3</v>
      </c>
      <c r="B11" s="392" t="s">
        <v>255</v>
      </c>
      <c r="C11" s="485" t="s">
        <v>256</v>
      </c>
      <c r="D11" s="242"/>
      <c r="E11" s="236">
        <v>1</v>
      </c>
      <c r="F11" s="234" t="s">
        <v>257</v>
      </c>
      <c r="G11" s="364" t="s">
        <v>258</v>
      </c>
      <c r="H11" s="1"/>
      <c r="I11" s="1"/>
      <c r="J11" s="328">
        <v>371.18</v>
      </c>
      <c r="K11" s="238"/>
      <c r="L11" s="1"/>
      <c r="M11" s="235"/>
      <c r="N11" s="238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417"/>
      <c r="B12" s="393"/>
      <c r="C12" s="460"/>
      <c r="D12" s="242"/>
      <c r="E12" s="236">
        <v>2</v>
      </c>
      <c r="F12" s="234" t="s">
        <v>259</v>
      </c>
      <c r="G12" s="374"/>
      <c r="H12" s="1"/>
      <c r="I12" s="1"/>
      <c r="J12" s="407"/>
      <c r="K12" s="238"/>
      <c r="L12" s="1"/>
      <c r="M12" s="235"/>
      <c r="N12" s="238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0">
      <c r="A13" s="417"/>
      <c r="B13" s="491"/>
      <c r="C13" s="459"/>
      <c r="D13" s="242"/>
      <c r="E13" s="236">
        <v>3</v>
      </c>
      <c r="F13" s="234" t="s">
        <v>260</v>
      </c>
      <c r="G13" s="365"/>
      <c r="H13" s="1"/>
      <c r="I13" s="1"/>
      <c r="J13" s="329"/>
      <c r="K13" s="238"/>
      <c r="L13" s="1"/>
      <c r="M13" s="235"/>
      <c r="N13" s="238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417">
        <v>4</v>
      </c>
      <c r="B14" s="468" t="s">
        <v>261</v>
      </c>
      <c r="C14" s="485" t="s">
        <v>256</v>
      </c>
      <c r="D14" s="242"/>
      <c r="E14" s="236">
        <v>1</v>
      </c>
      <c r="F14" s="127" t="s">
        <v>262</v>
      </c>
      <c r="G14" s="364" t="s">
        <v>263</v>
      </c>
      <c r="H14" s="1"/>
      <c r="I14" s="1"/>
      <c r="J14" s="328">
        <v>254.86</v>
      </c>
      <c r="K14" s="238"/>
      <c r="L14" s="1"/>
      <c r="M14" s="235"/>
      <c r="N14" s="238">
        <v>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 t="s">
        <v>568</v>
      </c>
    </row>
    <row r="15" spans="1:25">
      <c r="A15" s="417"/>
      <c r="B15" s="470"/>
      <c r="C15" s="459"/>
      <c r="D15" s="242"/>
      <c r="E15" s="236">
        <v>2</v>
      </c>
      <c r="F15" s="265" t="s">
        <v>598</v>
      </c>
      <c r="G15" s="365"/>
      <c r="H15" s="1"/>
      <c r="I15" s="1"/>
      <c r="J15" s="329"/>
      <c r="K15" s="238"/>
      <c r="L15" s="1"/>
      <c r="M15" s="235"/>
      <c r="N15" s="238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 t="s">
        <v>568</v>
      </c>
    </row>
    <row r="16" spans="1:25" ht="30">
      <c r="A16" s="417">
        <v>5</v>
      </c>
      <c r="B16" s="468" t="s">
        <v>264</v>
      </c>
      <c r="C16" s="485" t="s">
        <v>256</v>
      </c>
      <c r="D16" s="242"/>
      <c r="E16" s="236">
        <v>1</v>
      </c>
      <c r="F16" s="265" t="s">
        <v>597</v>
      </c>
      <c r="G16" s="364" t="s">
        <v>265</v>
      </c>
      <c r="H16" s="1"/>
      <c r="I16" s="1"/>
      <c r="J16" s="328">
        <v>253.77</v>
      </c>
      <c r="K16" s="238"/>
      <c r="L16" s="1"/>
      <c r="M16" s="235"/>
      <c r="N16" s="238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2" t="s">
        <v>569</v>
      </c>
    </row>
    <row r="17" spans="1:25">
      <c r="A17" s="417"/>
      <c r="B17" s="470"/>
      <c r="C17" s="459"/>
      <c r="D17" s="242"/>
      <c r="E17" s="236">
        <v>2</v>
      </c>
      <c r="F17" s="234" t="s">
        <v>266</v>
      </c>
      <c r="G17" s="365"/>
      <c r="H17" s="1"/>
      <c r="I17" s="1"/>
      <c r="J17" s="329"/>
      <c r="K17" s="238"/>
      <c r="L17" s="1"/>
      <c r="M17" s="235"/>
      <c r="N17" s="238"/>
      <c r="O17" s="42"/>
      <c r="P17" s="42">
        <v>1</v>
      </c>
      <c r="Q17" s="41"/>
      <c r="R17" s="41"/>
      <c r="S17" s="41"/>
      <c r="T17" s="1"/>
      <c r="U17" s="1"/>
      <c r="V17" s="1"/>
      <c r="W17" s="1"/>
      <c r="X17" s="1"/>
      <c r="Y17" s="1"/>
    </row>
    <row r="18" spans="1:25" ht="30">
      <c r="A18" s="417">
        <v>6</v>
      </c>
      <c r="B18" s="468" t="s">
        <v>267</v>
      </c>
      <c r="C18" s="485" t="s">
        <v>256</v>
      </c>
      <c r="D18" s="242"/>
      <c r="E18" s="236">
        <v>1</v>
      </c>
      <c r="F18" s="234" t="s">
        <v>268</v>
      </c>
      <c r="G18" s="485" t="s">
        <v>269</v>
      </c>
      <c r="H18" s="1"/>
      <c r="I18" s="1"/>
      <c r="J18" s="328">
        <v>376.52</v>
      </c>
      <c r="K18" s="238"/>
      <c r="L18" s="1"/>
      <c r="M18" s="235"/>
      <c r="N18" s="238"/>
      <c r="O18" s="42"/>
      <c r="P18" s="42"/>
      <c r="Q18" s="42"/>
      <c r="R18" s="42"/>
      <c r="S18" s="42"/>
      <c r="T18" s="42">
        <v>1</v>
      </c>
      <c r="U18" s="1"/>
      <c r="V18" s="1"/>
      <c r="W18" s="1"/>
      <c r="X18" s="328">
        <v>76.36</v>
      </c>
      <c r="Y18" s="1"/>
    </row>
    <row r="19" spans="1:25">
      <c r="A19" s="417"/>
      <c r="B19" s="469"/>
      <c r="C19" s="460"/>
      <c r="D19" s="242"/>
      <c r="E19" s="236">
        <v>2</v>
      </c>
      <c r="F19" s="234" t="s">
        <v>270</v>
      </c>
      <c r="G19" s="460"/>
      <c r="H19" s="1"/>
      <c r="I19" s="1"/>
      <c r="J19" s="407"/>
      <c r="K19" s="238"/>
      <c r="L19" s="1"/>
      <c r="M19" s="235"/>
      <c r="N19" s="238"/>
      <c r="O19" s="42"/>
      <c r="P19" s="42">
        <v>1</v>
      </c>
      <c r="Q19" s="41"/>
      <c r="R19" s="41"/>
      <c r="S19" s="41"/>
      <c r="T19" s="1"/>
      <c r="U19" s="1"/>
      <c r="V19" s="1"/>
      <c r="W19" s="1"/>
      <c r="X19" s="407"/>
      <c r="Y19" s="1"/>
    </row>
    <row r="20" spans="1:25" ht="30">
      <c r="A20" s="417"/>
      <c r="B20" s="470"/>
      <c r="C20" s="459"/>
      <c r="D20" s="242"/>
      <c r="E20" s="236">
        <v>3</v>
      </c>
      <c r="F20" s="234" t="s">
        <v>271</v>
      </c>
      <c r="G20" s="459"/>
      <c r="H20" s="1"/>
      <c r="I20" s="1"/>
      <c r="J20" s="329"/>
      <c r="K20" s="238"/>
      <c r="L20" s="1"/>
      <c r="M20" s="235"/>
      <c r="N20" s="238"/>
      <c r="O20" s="42"/>
      <c r="P20" s="42"/>
      <c r="Q20" s="42"/>
      <c r="R20" s="42">
        <v>1</v>
      </c>
      <c r="S20" s="41"/>
      <c r="T20" s="1"/>
      <c r="U20" s="1"/>
      <c r="V20" s="1"/>
      <c r="W20" s="1"/>
      <c r="X20" s="329"/>
      <c r="Y20" s="1"/>
    </row>
    <row r="21" spans="1:25">
      <c r="A21" s="417">
        <v>7</v>
      </c>
      <c r="B21" s="468" t="s">
        <v>272</v>
      </c>
      <c r="C21" s="485" t="s">
        <v>256</v>
      </c>
      <c r="D21" s="242"/>
      <c r="E21" s="236">
        <v>1</v>
      </c>
      <c r="F21" s="234" t="s">
        <v>273</v>
      </c>
      <c r="G21" s="458" t="s">
        <v>96</v>
      </c>
      <c r="H21" s="1"/>
      <c r="I21" s="1"/>
      <c r="J21" s="337">
        <v>378.45</v>
      </c>
      <c r="K21" s="238"/>
      <c r="L21" s="1"/>
      <c r="M21" s="235"/>
      <c r="N21" s="238"/>
      <c r="O21" s="41"/>
      <c r="P21" s="41"/>
      <c r="Q21" s="41"/>
      <c r="R21" s="41"/>
      <c r="S21" s="41"/>
      <c r="T21" s="1"/>
      <c r="U21" s="1"/>
      <c r="V21" s="1"/>
      <c r="W21" s="1"/>
      <c r="X21" s="1"/>
      <c r="Y21" s="1"/>
    </row>
    <row r="22" spans="1:25">
      <c r="A22" s="417"/>
      <c r="B22" s="469"/>
      <c r="C22" s="460"/>
      <c r="D22" s="242"/>
      <c r="E22" s="236">
        <v>2</v>
      </c>
      <c r="F22" s="127" t="s">
        <v>274</v>
      </c>
      <c r="G22" s="460"/>
      <c r="H22" s="1"/>
      <c r="I22" s="1"/>
      <c r="J22" s="467"/>
      <c r="K22" s="238"/>
      <c r="L22" s="1"/>
      <c r="M22" s="235"/>
      <c r="N22" s="23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417"/>
      <c r="B23" s="470"/>
      <c r="C23" s="459"/>
      <c r="D23" s="242"/>
      <c r="E23" s="236">
        <v>3</v>
      </c>
      <c r="F23" s="234" t="s">
        <v>275</v>
      </c>
      <c r="G23" s="459"/>
      <c r="H23" s="1"/>
      <c r="I23" s="1"/>
      <c r="J23" s="338"/>
      <c r="K23" s="238"/>
      <c r="L23" s="1"/>
      <c r="M23" s="235"/>
      <c r="N23" s="23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0">
      <c r="A24" s="417">
        <v>8</v>
      </c>
      <c r="B24" s="468" t="s">
        <v>276</v>
      </c>
      <c r="C24" s="485" t="s">
        <v>256</v>
      </c>
      <c r="D24" s="242"/>
      <c r="E24" s="236">
        <v>1</v>
      </c>
      <c r="F24" s="155" t="s">
        <v>596</v>
      </c>
      <c r="G24" s="458" t="s">
        <v>96</v>
      </c>
      <c r="H24" s="1"/>
      <c r="I24" s="1"/>
      <c r="J24" s="488">
        <v>373.5</v>
      </c>
      <c r="K24" s="238"/>
      <c r="L24" s="1"/>
      <c r="M24" s="235"/>
      <c r="N24" s="23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417"/>
      <c r="B25" s="469"/>
      <c r="C25" s="460"/>
      <c r="D25" s="242"/>
      <c r="E25" s="236">
        <v>2</v>
      </c>
      <c r="F25" s="234" t="s">
        <v>277</v>
      </c>
      <c r="G25" s="460"/>
      <c r="H25" s="1"/>
      <c r="I25" s="1"/>
      <c r="J25" s="489"/>
      <c r="K25" s="238"/>
      <c r="L25" s="1"/>
      <c r="M25" s="235"/>
      <c r="N25" s="23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417"/>
      <c r="B26" s="470"/>
      <c r="C26" s="459"/>
      <c r="D26" s="242"/>
      <c r="E26" s="236">
        <v>3</v>
      </c>
      <c r="F26" s="265" t="s">
        <v>594</v>
      </c>
      <c r="G26" s="459"/>
      <c r="H26" s="1"/>
      <c r="I26" s="1"/>
      <c r="J26" s="490"/>
      <c r="K26" s="238"/>
      <c r="L26" s="1"/>
      <c r="M26" s="235"/>
      <c r="N26" s="23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417">
        <v>9</v>
      </c>
      <c r="B27" s="468" t="s">
        <v>278</v>
      </c>
      <c r="C27" s="485" t="s">
        <v>256</v>
      </c>
      <c r="D27" s="242"/>
      <c r="E27" s="236">
        <v>1</v>
      </c>
      <c r="F27" s="265" t="s">
        <v>160</v>
      </c>
      <c r="G27" s="486" t="s">
        <v>356</v>
      </c>
      <c r="H27" s="1"/>
      <c r="I27" s="1"/>
      <c r="J27" s="328">
        <v>252.09</v>
      </c>
      <c r="K27" s="238"/>
      <c r="L27" s="1"/>
      <c r="M27" s="235"/>
      <c r="N27" s="238"/>
      <c r="O27" s="42"/>
      <c r="P27" s="42"/>
      <c r="Q27" s="42"/>
      <c r="R27" s="42"/>
      <c r="S27" s="42">
        <v>1</v>
      </c>
      <c r="T27" s="1"/>
      <c r="U27" s="1"/>
      <c r="V27" s="1"/>
      <c r="W27" s="1"/>
      <c r="X27" s="328">
        <v>56.36</v>
      </c>
      <c r="Y27" s="1"/>
    </row>
    <row r="28" spans="1:25" ht="40.5" customHeight="1">
      <c r="A28" s="417"/>
      <c r="B28" s="470"/>
      <c r="C28" s="459"/>
      <c r="D28" s="242"/>
      <c r="E28" s="236">
        <v>2</v>
      </c>
      <c r="F28" s="155" t="s">
        <v>595</v>
      </c>
      <c r="G28" s="487"/>
      <c r="H28" s="1"/>
      <c r="I28" s="1"/>
      <c r="J28" s="329"/>
      <c r="K28" s="238"/>
      <c r="L28" s="1"/>
      <c r="M28" s="235"/>
      <c r="N28" s="238"/>
      <c r="O28" s="42"/>
      <c r="P28" s="42"/>
      <c r="Q28" s="42"/>
      <c r="R28" s="42"/>
      <c r="S28" s="42">
        <v>1</v>
      </c>
      <c r="T28" s="1"/>
      <c r="U28" s="1"/>
      <c r="V28" s="1"/>
      <c r="W28" s="1"/>
      <c r="X28" s="329"/>
      <c r="Y28" s="1"/>
    </row>
    <row r="29" spans="1:25">
      <c r="A29" s="417">
        <v>10</v>
      </c>
      <c r="B29" s="468" t="s">
        <v>279</v>
      </c>
      <c r="C29" s="485" t="s">
        <v>256</v>
      </c>
      <c r="D29" s="242"/>
      <c r="E29" s="236">
        <v>1</v>
      </c>
      <c r="F29" s="127" t="s">
        <v>280</v>
      </c>
      <c r="G29" s="458" t="s">
        <v>96</v>
      </c>
      <c r="H29" s="1"/>
      <c r="I29" s="1"/>
      <c r="J29" s="328">
        <v>376.99</v>
      </c>
      <c r="K29" s="238"/>
      <c r="L29" s="1"/>
      <c r="M29" s="235"/>
      <c r="N29" s="238"/>
      <c r="O29" s="41"/>
      <c r="P29" s="41"/>
      <c r="Q29" s="41"/>
      <c r="R29" s="41"/>
      <c r="S29" s="41"/>
      <c r="T29" s="1"/>
      <c r="U29" s="1"/>
      <c r="V29" s="1"/>
      <c r="W29" s="1"/>
      <c r="X29" s="1"/>
      <c r="Y29" s="1"/>
    </row>
    <row r="30" spans="1:25" ht="30">
      <c r="A30" s="417"/>
      <c r="B30" s="469"/>
      <c r="C30" s="460"/>
      <c r="D30" s="242"/>
      <c r="E30" s="236">
        <v>2</v>
      </c>
      <c r="F30" s="234" t="s">
        <v>281</v>
      </c>
      <c r="G30" s="460"/>
      <c r="H30" s="1"/>
      <c r="I30" s="1"/>
      <c r="J30" s="407"/>
      <c r="K30" s="238"/>
      <c r="L30" s="1"/>
      <c r="M30" s="235"/>
      <c r="N30" s="23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417"/>
      <c r="B31" s="470"/>
      <c r="C31" s="459"/>
      <c r="D31" s="242"/>
      <c r="E31" s="236">
        <v>3</v>
      </c>
      <c r="F31" s="127" t="s">
        <v>282</v>
      </c>
      <c r="G31" s="459"/>
      <c r="H31" s="1"/>
      <c r="I31" s="1"/>
      <c r="J31" s="329"/>
      <c r="K31" s="238"/>
      <c r="L31" s="1"/>
      <c r="M31" s="235"/>
      <c r="N31" s="23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0">
      <c r="A32" s="417">
        <v>11</v>
      </c>
      <c r="B32" s="468" t="s">
        <v>283</v>
      </c>
      <c r="C32" s="485" t="s">
        <v>256</v>
      </c>
      <c r="D32" s="242"/>
      <c r="E32" s="236">
        <v>1</v>
      </c>
      <c r="F32" s="234" t="s">
        <v>284</v>
      </c>
      <c r="G32" s="364" t="s">
        <v>285</v>
      </c>
      <c r="H32" s="1"/>
      <c r="I32" s="1"/>
      <c r="J32" s="328">
        <v>248.41</v>
      </c>
      <c r="K32" s="238"/>
      <c r="L32" s="1"/>
      <c r="M32" s="235"/>
      <c r="N32" s="238">
        <v>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2" t="s">
        <v>570</v>
      </c>
    </row>
    <row r="33" spans="1:25" ht="30">
      <c r="A33" s="417"/>
      <c r="B33" s="470"/>
      <c r="C33" s="459"/>
      <c r="D33" s="242"/>
      <c r="E33" s="236">
        <v>2</v>
      </c>
      <c r="F33" s="234" t="s">
        <v>286</v>
      </c>
      <c r="G33" s="365"/>
      <c r="H33" s="1"/>
      <c r="I33" s="1"/>
      <c r="J33" s="329"/>
      <c r="K33" s="238"/>
      <c r="L33" s="1"/>
      <c r="M33" s="235"/>
      <c r="N33" s="238"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2" t="s">
        <v>570</v>
      </c>
    </row>
    <row r="34" spans="1:25">
      <c r="A34" s="417">
        <v>12</v>
      </c>
      <c r="B34" s="468" t="s">
        <v>287</v>
      </c>
      <c r="C34" s="485" t="s">
        <v>288</v>
      </c>
      <c r="D34" s="242"/>
      <c r="E34" s="236">
        <v>1</v>
      </c>
      <c r="F34" s="127" t="s">
        <v>289</v>
      </c>
      <c r="G34" s="364" t="s">
        <v>265</v>
      </c>
      <c r="H34" s="1"/>
      <c r="I34" s="1"/>
      <c r="J34" s="328">
        <v>248.02</v>
      </c>
      <c r="K34" s="238"/>
      <c r="L34" s="1"/>
      <c r="M34" s="235"/>
      <c r="N34" s="238"/>
      <c r="O34" s="42"/>
      <c r="P34" s="42">
        <v>1</v>
      </c>
      <c r="Q34" s="41"/>
      <c r="R34" s="41"/>
      <c r="S34" s="41"/>
      <c r="T34" s="1"/>
      <c r="U34" s="1"/>
      <c r="V34" s="1"/>
      <c r="W34" s="1"/>
      <c r="X34" s="1"/>
      <c r="Y34" s="1"/>
    </row>
    <row r="35" spans="1:25">
      <c r="A35" s="417"/>
      <c r="B35" s="470"/>
      <c r="C35" s="459"/>
      <c r="D35" s="242"/>
      <c r="E35" s="236">
        <v>2</v>
      </c>
      <c r="F35" s="127" t="s">
        <v>290</v>
      </c>
      <c r="G35" s="365"/>
      <c r="H35" s="1"/>
      <c r="I35" s="1"/>
      <c r="J35" s="329"/>
      <c r="K35" s="238"/>
      <c r="L35" s="1"/>
      <c r="M35" s="235"/>
      <c r="N35" s="238"/>
      <c r="O35" s="42"/>
      <c r="P35" s="42">
        <v>1</v>
      </c>
      <c r="Q35" s="41"/>
      <c r="R35" s="41"/>
      <c r="S35" s="41"/>
      <c r="T35" s="1"/>
      <c r="U35" s="1"/>
      <c r="V35" s="1"/>
      <c r="W35" s="1"/>
      <c r="X35" s="1"/>
      <c r="Y35" s="1"/>
    </row>
    <row r="36" spans="1:25">
      <c r="A36" s="417">
        <v>13</v>
      </c>
      <c r="B36" s="468" t="s">
        <v>291</v>
      </c>
      <c r="C36" s="485" t="s">
        <v>256</v>
      </c>
      <c r="D36" s="242"/>
      <c r="E36" s="236">
        <v>1</v>
      </c>
      <c r="F36" s="127" t="s">
        <v>292</v>
      </c>
      <c r="G36" s="364" t="s">
        <v>293</v>
      </c>
      <c r="H36" s="1"/>
      <c r="I36" s="1"/>
      <c r="J36" s="328">
        <v>250.11</v>
      </c>
      <c r="K36" s="238"/>
      <c r="L36" s="1"/>
      <c r="M36" s="235"/>
      <c r="N36" s="238">
        <v>1</v>
      </c>
      <c r="O36" s="41"/>
      <c r="P36" s="41"/>
      <c r="Q36" s="41"/>
      <c r="R36" s="41"/>
      <c r="S36" s="41"/>
      <c r="T36" s="1"/>
      <c r="U36" s="1"/>
      <c r="V36" s="1"/>
      <c r="W36" s="1"/>
      <c r="X36" s="1"/>
      <c r="Y36" s="1"/>
    </row>
    <row r="37" spans="1:25" ht="30">
      <c r="A37" s="417"/>
      <c r="B37" s="470"/>
      <c r="C37" s="459"/>
      <c r="D37" s="242"/>
      <c r="E37" s="236">
        <v>2</v>
      </c>
      <c r="F37" s="234" t="s">
        <v>294</v>
      </c>
      <c r="G37" s="365"/>
      <c r="H37" s="1"/>
      <c r="I37" s="1"/>
      <c r="J37" s="329"/>
      <c r="K37" s="238"/>
      <c r="L37" s="1"/>
      <c r="M37" s="235"/>
      <c r="N37" s="238">
        <v>1</v>
      </c>
      <c r="O37" s="41"/>
      <c r="P37" s="41"/>
      <c r="Q37" s="41"/>
      <c r="R37" s="41"/>
      <c r="S37" s="41"/>
      <c r="T37" s="1"/>
      <c r="U37" s="1"/>
      <c r="V37" s="1"/>
      <c r="W37" s="1"/>
      <c r="X37" s="1"/>
      <c r="Y37" s="1"/>
    </row>
    <row r="38" spans="1:25">
      <c r="A38" s="417">
        <v>14</v>
      </c>
      <c r="B38" s="468" t="s">
        <v>295</v>
      </c>
      <c r="C38" s="485" t="s">
        <v>256</v>
      </c>
      <c r="D38" s="242"/>
      <c r="E38" s="236">
        <v>1</v>
      </c>
      <c r="F38" s="127" t="s">
        <v>296</v>
      </c>
      <c r="G38" s="364" t="s">
        <v>297</v>
      </c>
      <c r="H38" s="1"/>
      <c r="I38" s="1"/>
      <c r="J38" s="337">
        <v>250.43</v>
      </c>
      <c r="K38" s="238"/>
      <c r="L38" s="1"/>
      <c r="M38" s="235"/>
      <c r="N38" s="238"/>
      <c r="O38" s="42"/>
      <c r="P38" s="42"/>
      <c r="Q38" s="42">
        <v>1</v>
      </c>
      <c r="R38" s="41"/>
      <c r="S38" s="41"/>
      <c r="T38" s="1"/>
      <c r="U38" s="1"/>
      <c r="V38" s="1"/>
      <c r="W38" s="1"/>
      <c r="X38" s="1"/>
      <c r="Y38" s="1"/>
    </row>
    <row r="39" spans="1:25">
      <c r="A39" s="417"/>
      <c r="B39" s="470"/>
      <c r="C39" s="459"/>
      <c r="D39" s="242"/>
      <c r="E39" s="236">
        <v>2</v>
      </c>
      <c r="F39" s="127" t="s">
        <v>298</v>
      </c>
      <c r="G39" s="365"/>
      <c r="H39" s="1"/>
      <c r="I39" s="1"/>
      <c r="J39" s="338"/>
      <c r="K39" s="238"/>
      <c r="L39" s="1"/>
      <c r="M39" s="235"/>
      <c r="N39" s="238">
        <v>1</v>
      </c>
      <c r="O39" s="41"/>
      <c r="P39" s="41"/>
      <c r="Q39" s="41"/>
      <c r="R39" s="41"/>
      <c r="S39" s="41"/>
      <c r="T39" s="1"/>
      <c r="U39" s="1"/>
      <c r="V39" s="1"/>
      <c r="W39" s="1"/>
      <c r="X39" s="1"/>
      <c r="Y39" s="1"/>
    </row>
    <row r="40" spans="1:25" ht="16.5">
      <c r="A40" s="400">
        <v>15</v>
      </c>
      <c r="B40" s="433" t="s">
        <v>299</v>
      </c>
      <c r="C40" s="476" t="s">
        <v>66</v>
      </c>
      <c r="D40" s="479" t="s">
        <v>300</v>
      </c>
      <c r="E40" s="83">
        <v>1</v>
      </c>
      <c r="F40" s="262" t="s">
        <v>301</v>
      </c>
      <c r="G40" s="484" t="s">
        <v>350</v>
      </c>
      <c r="H40" s="1"/>
      <c r="I40" s="1"/>
      <c r="J40" s="337"/>
      <c r="K40" s="238"/>
      <c r="L40" s="1"/>
      <c r="M40" s="235"/>
      <c r="N40" s="238">
        <v>1</v>
      </c>
      <c r="O40" s="41"/>
      <c r="P40" s="41"/>
      <c r="Q40" s="41"/>
      <c r="R40" s="41"/>
      <c r="S40" s="41"/>
      <c r="T40" s="1"/>
      <c r="U40" s="1"/>
      <c r="V40" s="1"/>
      <c r="W40" s="1"/>
      <c r="X40" s="1"/>
      <c r="Y40" s="1"/>
    </row>
    <row r="41" spans="1:25" ht="25.5" customHeight="1">
      <c r="A41" s="401"/>
      <c r="B41" s="433"/>
      <c r="C41" s="478"/>
      <c r="D41" s="479"/>
      <c r="E41" s="83">
        <v>2</v>
      </c>
      <c r="F41" s="262" t="s">
        <v>302</v>
      </c>
      <c r="G41" s="484"/>
      <c r="H41" s="1"/>
      <c r="I41" s="1"/>
      <c r="J41" s="338"/>
      <c r="K41" s="238"/>
      <c r="L41" s="1"/>
      <c r="M41" s="235"/>
      <c r="N41" s="238">
        <v>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>
      <c r="A42" s="400">
        <v>16</v>
      </c>
      <c r="B42" s="433" t="s">
        <v>303</v>
      </c>
      <c r="C42" s="476" t="s">
        <v>66</v>
      </c>
      <c r="D42" s="479" t="s">
        <v>88</v>
      </c>
      <c r="E42" s="83">
        <v>1</v>
      </c>
      <c r="F42" s="262" t="s">
        <v>304</v>
      </c>
      <c r="G42" s="484" t="s">
        <v>351</v>
      </c>
      <c r="H42" s="1"/>
      <c r="I42" s="1"/>
      <c r="J42" s="328"/>
      <c r="K42" s="238"/>
      <c r="L42" s="1"/>
      <c r="M42" s="235"/>
      <c r="N42" s="238">
        <v>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>
      <c r="A43" s="427"/>
      <c r="B43" s="433"/>
      <c r="C43" s="477"/>
      <c r="D43" s="479"/>
      <c r="E43" s="83">
        <v>2</v>
      </c>
      <c r="F43" s="262" t="s">
        <v>305</v>
      </c>
      <c r="G43" s="484"/>
      <c r="H43" s="1"/>
      <c r="I43" s="1"/>
      <c r="J43" s="407"/>
      <c r="K43" s="238"/>
      <c r="L43" s="1"/>
      <c r="M43" s="235"/>
      <c r="N43" s="238">
        <v>1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25" customHeight="1">
      <c r="A44" s="401"/>
      <c r="B44" s="433"/>
      <c r="C44" s="478"/>
      <c r="D44" s="479"/>
      <c r="E44" s="83">
        <v>3</v>
      </c>
      <c r="F44" s="262" t="s">
        <v>306</v>
      </c>
      <c r="G44" s="484"/>
      <c r="H44" s="1"/>
      <c r="I44" s="1"/>
      <c r="J44" s="329"/>
      <c r="K44" s="238"/>
      <c r="L44" s="1"/>
      <c r="M44" s="235"/>
      <c r="N44" s="238">
        <v>1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>
      <c r="A45" s="400">
        <v>17</v>
      </c>
      <c r="B45" s="433" t="s">
        <v>307</v>
      </c>
      <c r="C45" s="476" t="s">
        <v>66</v>
      </c>
      <c r="D45" s="479" t="s">
        <v>308</v>
      </c>
      <c r="E45" s="83">
        <v>1</v>
      </c>
      <c r="F45" s="262" t="s">
        <v>309</v>
      </c>
      <c r="G45" s="483" t="s">
        <v>96</v>
      </c>
      <c r="H45" s="1"/>
      <c r="I45" s="1"/>
      <c r="J45" s="328"/>
      <c r="K45" s="238"/>
      <c r="L45" s="1"/>
      <c r="M45" s="235"/>
      <c r="N45" s="238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>
      <c r="A46" s="401"/>
      <c r="B46" s="433"/>
      <c r="C46" s="478"/>
      <c r="D46" s="479"/>
      <c r="E46" s="83">
        <v>2</v>
      </c>
      <c r="F46" s="262" t="s">
        <v>310</v>
      </c>
      <c r="G46" s="483"/>
      <c r="H46" s="1"/>
      <c r="I46" s="1"/>
      <c r="J46" s="329"/>
      <c r="K46" s="238"/>
      <c r="L46" s="1"/>
      <c r="M46" s="235"/>
      <c r="N46" s="23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>
      <c r="A47" s="400">
        <v>18</v>
      </c>
      <c r="B47" s="433" t="s">
        <v>311</v>
      </c>
      <c r="C47" s="476" t="s">
        <v>66</v>
      </c>
      <c r="D47" s="479" t="s">
        <v>312</v>
      </c>
      <c r="E47" s="83">
        <v>1</v>
      </c>
      <c r="F47" s="262" t="s">
        <v>313</v>
      </c>
      <c r="G47" s="483" t="s">
        <v>96</v>
      </c>
      <c r="H47" s="1"/>
      <c r="I47" s="1"/>
      <c r="J47" s="328"/>
      <c r="K47" s="238"/>
      <c r="L47" s="1"/>
      <c r="M47" s="235"/>
      <c r="N47" s="23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>
      <c r="A48" s="401"/>
      <c r="B48" s="433"/>
      <c r="C48" s="478"/>
      <c r="D48" s="479"/>
      <c r="E48" s="83">
        <v>2</v>
      </c>
      <c r="F48" s="262" t="s">
        <v>314</v>
      </c>
      <c r="G48" s="483"/>
      <c r="H48" s="1"/>
      <c r="I48" s="1"/>
      <c r="J48" s="329"/>
      <c r="K48" s="238"/>
      <c r="L48" s="1"/>
      <c r="M48" s="235"/>
      <c r="N48" s="23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>
      <c r="A49" s="400">
        <v>19</v>
      </c>
      <c r="B49" s="433" t="s">
        <v>315</v>
      </c>
      <c r="C49" s="476" t="s">
        <v>66</v>
      </c>
      <c r="D49" s="479" t="s">
        <v>90</v>
      </c>
      <c r="E49" s="83">
        <v>1</v>
      </c>
      <c r="F49" s="262" t="s">
        <v>316</v>
      </c>
      <c r="G49" s="483" t="s">
        <v>96</v>
      </c>
      <c r="H49" s="1"/>
      <c r="I49" s="1"/>
      <c r="J49" s="328"/>
      <c r="K49" s="238"/>
      <c r="L49" s="1"/>
      <c r="M49" s="235"/>
      <c r="N49" s="23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>
      <c r="A50" s="401"/>
      <c r="B50" s="433"/>
      <c r="C50" s="478"/>
      <c r="D50" s="479"/>
      <c r="E50" s="83">
        <v>2</v>
      </c>
      <c r="F50" s="262" t="s">
        <v>317</v>
      </c>
      <c r="G50" s="483"/>
      <c r="H50" s="1"/>
      <c r="I50" s="1"/>
      <c r="J50" s="329"/>
      <c r="K50" s="238"/>
      <c r="L50" s="1"/>
      <c r="M50" s="235"/>
      <c r="N50" s="23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>
      <c r="A51" s="400">
        <v>20</v>
      </c>
      <c r="B51" s="433" t="s">
        <v>318</v>
      </c>
      <c r="C51" s="476" t="s">
        <v>66</v>
      </c>
      <c r="D51" s="479" t="s">
        <v>319</v>
      </c>
      <c r="E51" s="83">
        <v>1</v>
      </c>
      <c r="F51" s="262" t="s">
        <v>320</v>
      </c>
      <c r="G51" s="483" t="s">
        <v>96</v>
      </c>
      <c r="H51" s="1"/>
      <c r="I51" s="1"/>
      <c r="J51" s="328"/>
      <c r="K51" s="238"/>
      <c r="L51" s="1"/>
      <c r="M51" s="235"/>
      <c r="N51" s="238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>
      <c r="A52" s="401"/>
      <c r="B52" s="433"/>
      <c r="C52" s="478"/>
      <c r="D52" s="479"/>
      <c r="E52" s="83">
        <v>2</v>
      </c>
      <c r="F52" s="262" t="s">
        <v>321</v>
      </c>
      <c r="G52" s="483"/>
      <c r="H52" s="1"/>
      <c r="I52" s="1"/>
      <c r="J52" s="329"/>
      <c r="K52" s="238"/>
      <c r="L52" s="1"/>
      <c r="M52" s="235"/>
      <c r="N52" s="23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9">
      <c r="A53" s="236">
        <v>21</v>
      </c>
      <c r="B53" s="237" t="s">
        <v>322</v>
      </c>
      <c r="C53" s="263" t="s">
        <v>66</v>
      </c>
      <c r="D53" s="264" t="s">
        <v>323</v>
      </c>
      <c r="E53" s="83">
        <v>1</v>
      </c>
      <c r="F53" s="262" t="s">
        <v>324</v>
      </c>
      <c r="G53" s="136" t="s">
        <v>325</v>
      </c>
      <c r="H53" s="1"/>
      <c r="I53" s="1"/>
      <c r="J53" s="235"/>
      <c r="K53" s="238"/>
      <c r="L53" s="1"/>
      <c r="M53" s="235"/>
      <c r="N53" s="238">
        <v>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>
      <c r="A54" s="236">
        <v>22</v>
      </c>
      <c r="B54" s="237" t="s">
        <v>326</v>
      </c>
      <c r="C54" s="263" t="s">
        <v>66</v>
      </c>
      <c r="D54" s="264" t="s">
        <v>89</v>
      </c>
      <c r="E54" s="83">
        <v>1</v>
      </c>
      <c r="F54" s="262" t="s">
        <v>327</v>
      </c>
      <c r="G54" s="240" t="s">
        <v>96</v>
      </c>
      <c r="H54" s="1"/>
      <c r="I54" s="1"/>
      <c r="J54" s="235"/>
      <c r="K54" s="238"/>
      <c r="L54" s="1"/>
      <c r="M54" s="235"/>
      <c r="N54" s="23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>
      <c r="A55" s="400">
        <v>23</v>
      </c>
      <c r="B55" s="433" t="s">
        <v>328</v>
      </c>
      <c r="C55" s="476" t="s">
        <v>66</v>
      </c>
      <c r="D55" s="479" t="s">
        <v>329</v>
      </c>
      <c r="E55" s="83">
        <v>1</v>
      </c>
      <c r="F55" s="262" t="s">
        <v>330</v>
      </c>
      <c r="G55" s="481" t="s">
        <v>352</v>
      </c>
      <c r="H55" s="1"/>
      <c r="I55" s="1"/>
      <c r="J55" s="328"/>
      <c r="K55" s="238"/>
      <c r="L55" s="1"/>
      <c r="M55" s="235"/>
      <c r="N55" s="238">
        <v>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>
      <c r="A56" s="401"/>
      <c r="B56" s="433"/>
      <c r="C56" s="478"/>
      <c r="D56" s="479"/>
      <c r="E56" s="83">
        <v>2</v>
      </c>
      <c r="F56" s="262" t="s">
        <v>332</v>
      </c>
      <c r="G56" s="482" t="s">
        <v>331</v>
      </c>
      <c r="H56" s="1"/>
      <c r="I56" s="1"/>
      <c r="J56" s="329"/>
      <c r="K56" s="238"/>
      <c r="L56" s="1"/>
      <c r="M56" s="235"/>
      <c r="N56" s="238">
        <v>1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>
      <c r="A57" s="236">
        <v>24</v>
      </c>
      <c r="B57" s="237" t="s">
        <v>333</v>
      </c>
      <c r="C57" s="263" t="s">
        <v>66</v>
      </c>
      <c r="D57" s="264" t="s">
        <v>334</v>
      </c>
      <c r="E57" s="83">
        <v>1</v>
      </c>
      <c r="F57" s="262" t="s">
        <v>335</v>
      </c>
      <c r="G57" s="241" t="s">
        <v>96</v>
      </c>
      <c r="H57" s="1"/>
      <c r="I57" s="1"/>
      <c r="J57" s="235"/>
      <c r="K57" s="238"/>
      <c r="L57" s="1"/>
      <c r="M57" s="235"/>
      <c r="N57" s="238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>
      <c r="A58" s="400">
        <v>25</v>
      </c>
      <c r="B58" s="433" t="s">
        <v>336</v>
      </c>
      <c r="C58" s="476" t="s">
        <v>66</v>
      </c>
      <c r="D58" s="479" t="s">
        <v>91</v>
      </c>
      <c r="E58" s="83">
        <v>1</v>
      </c>
      <c r="F58" s="262" t="s">
        <v>337</v>
      </c>
      <c r="G58" s="480" t="s">
        <v>355</v>
      </c>
      <c r="H58" s="1"/>
      <c r="I58" s="1"/>
      <c r="J58" s="328"/>
      <c r="K58" s="238"/>
      <c r="L58" s="1"/>
      <c r="M58" s="235"/>
      <c r="N58" s="238">
        <v>1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>
      <c r="A59" s="427"/>
      <c r="B59" s="433"/>
      <c r="C59" s="477"/>
      <c r="D59" s="479"/>
      <c r="E59" s="83">
        <v>2</v>
      </c>
      <c r="F59" s="262" t="s">
        <v>338</v>
      </c>
      <c r="G59" s="480"/>
      <c r="H59" s="1"/>
      <c r="I59" s="1"/>
      <c r="J59" s="407"/>
      <c r="K59" s="238"/>
      <c r="L59" s="1"/>
      <c r="M59" s="235"/>
      <c r="N59" s="238">
        <v>1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>
      <c r="A60" s="401"/>
      <c r="B60" s="433"/>
      <c r="C60" s="478"/>
      <c r="D60" s="479"/>
      <c r="E60" s="83">
        <v>3</v>
      </c>
      <c r="F60" s="262" t="s">
        <v>339</v>
      </c>
      <c r="G60" s="480"/>
      <c r="H60" s="1"/>
      <c r="I60" s="1"/>
      <c r="J60" s="329"/>
      <c r="K60" s="238"/>
      <c r="L60" s="1"/>
      <c r="M60" s="235"/>
      <c r="N60" s="238">
        <v>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3">
      <c r="A61" s="400">
        <v>26</v>
      </c>
      <c r="B61" s="433" t="s">
        <v>340</v>
      </c>
      <c r="C61" s="476" t="s">
        <v>66</v>
      </c>
      <c r="D61" s="479" t="s">
        <v>92</v>
      </c>
      <c r="E61" s="83">
        <v>1</v>
      </c>
      <c r="F61" s="262" t="s">
        <v>341</v>
      </c>
      <c r="G61" s="480" t="s">
        <v>342</v>
      </c>
      <c r="H61" s="1"/>
      <c r="I61" s="1"/>
      <c r="J61" s="337"/>
      <c r="K61" s="238"/>
      <c r="L61" s="1"/>
      <c r="M61" s="235"/>
      <c r="N61" s="238">
        <v>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>
      <c r="A62" s="427"/>
      <c r="B62" s="433"/>
      <c r="C62" s="477"/>
      <c r="D62" s="479"/>
      <c r="E62" s="83">
        <v>2</v>
      </c>
      <c r="F62" s="262" t="s">
        <v>343</v>
      </c>
      <c r="G62" s="480"/>
      <c r="H62" s="1"/>
      <c r="I62" s="1"/>
      <c r="J62" s="467"/>
      <c r="K62" s="238"/>
      <c r="L62" s="1"/>
      <c r="M62" s="235"/>
      <c r="N62" s="238">
        <v>1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>
      <c r="A63" s="401"/>
      <c r="B63" s="433"/>
      <c r="C63" s="478"/>
      <c r="D63" s="479"/>
      <c r="E63" s="83">
        <v>3</v>
      </c>
      <c r="F63" s="262" t="s">
        <v>344</v>
      </c>
      <c r="G63" s="480"/>
      <c r="H63" s="1"/>
      <c r="I63" s="1"/>
      <c r="J63" s="338"/>
      <c r="K63" s="238"/>
      <c r="L63" s="1"/>
      <c r="M63" s="235"/>
      <c r="N63" s="238">
        <v>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51">
      <c r="A64" s="236">
        <v>27</v>
      </c>
      <c r="B64" s="237" t="s">
        <v>345</v>
      </c>
      <c r="C64" s="263" t="s">
        <v>66</v>
      </c>
      <c r="D64" s="264" t="s">
        <v>346</v>
      </c>
      <c r="E64" s="83">
        <v>1</v>
      </c>
      <c r="F64" s="262" t="s">
        <v>347</v>
      </c>
      <c r="G64" s="240" t="s">
        <v>353</v>
      </c>
      <c r="H64" s="1"/>
      <c r="I64" s="1"/>
      <c r="J64" s="238"/>
      <c r="K64" s="238"/>
      <c r="L64" s="1"/>
      <c r="M64" s="235"/>
      <c r="N64" s="238">
        <v>1</v>
      </c>
      <c r="O64" s="41"/>
      <c r="P64" s="41"/>
      <c r="Q64" s="41"/>
      <c r="R64" s="1"/>
      <c r="S64" s="1"/>
      <c r="T64" s="1"/>
      <c r="U64" s="1"/>
      <c r="V64" s="1"/>
      <c r="W64" s="1"/>
      <c r="X64" s="1"/>
      <c r="Y64" s="1"/>
    </row>
    <row r="65" spans="1:25" ht="51">
      <c r="A65" s="236">
        <v>28</v>
      </c>
      <c r="B65" s="237" t="s">
        <v>348</v>
      </c>
      <c r="C65" s="264" t="s">
        <v>65</v>
      </c>
      <c r="D65" s="264" t="s">
        <v>93</v>
      </c>
      <c r="E65" s="83">
        <v>1</v>
      </c>
      <c r="F65" s="262" t="s">
        <v>349</v>
      </c>
      <c r="G65" s="240" t="s">
        <v>354</v>
      </c>
      <c r="H65" s="1"/>
      <c r="I65" s="1"/>
      <c r="J65" s="238"/>
      <c r="K65" s="238"/>
      <c r="L65" s="1"/>
      <c r="M65" s="235"/>
      <c r="N65" s="238"/>
      <c r="O65" s="42"/>
      <c r="P65" s="42">
        <v>1</v>
      </c>
      <c r="Q65" s="41"/>
      <c r="R65" s="1"/>
      <c r="S65" s="1"/>
      <c r="T65" s="1"/>
      <c r="U65" s="1"/>
      <c r="V65" s="1"/>
      <c r="W65" s="1"/>
      <c r="X65" s="1"/>
      <c r="Y65" s="1"/>
    </row>
    <row r="66" spans="1:25" s="12" customFormat="1" ht="25.5" customHeight="1">
      <c r="A66" s="475" t="s">
        <v>59</v>
      </c>
      <c r="B66" s="475"/>
      <c r="C66" s="475"/>
      <c r="D66" s="475"/>
      <c r="E66" s="239">
        <f>E8+E10+E13+E15+E17+E20+E23+E26+E28+E31+E33+E35+E37+E39+E41+E44+E46+E48+E50+E52+E53+E54+E56+E57+E60+E63+E64+E65</f>
        <v>58</v>
      </c>
      <c r="F66" s="235"/>
      <c r="G66" s="22"/>
      <c r="H66" s="235"/>
      <c r="I66" s="235"/>
      <c r="J66" s="124">
        <f>SUM(J8:J65)</f>
        <v>3999.61</v>
      </c>
      <c r="K66" s="235"/>
      <c r="L66" s="235"/>
      <c r="M66" s="235"/>
      <c r="N66" s="235">
        <f t="shared" ref="N66:X66" si="0">SUM(N8:N65)</f>
        <v>26</v>
      </c>
      <c r="O66" s="235">
        <f t="shared" si="0"/>
        <v>0</v>
      </c>
      <c r="P66" s="235">
        <f t="shared" si="0"/>
        <v>5</v>
      </c>
      <c r="Q66" s="235">
        <f t="shared" si="0"/>
        <v>2</v>
      </c>
      <c r="R66" s="235">
        <f t="shared" si="0"/>
        <v>3</v>
      </c>
      <c r="S66" s="235">
        <f t="shared" si="0"/>
        <v>2</v>
      </c>
      <c r="T66" s="235">
        <f t="shared" si="0"/>
        <v>1</v>
      </c>
      <c r="U66" s="235">
        <f t="shared" si="0"/>
        <v>0</v>
      </c>
      <c r="V66" s="235">
        <f t="shared" si="0"/>
        <v>0</v>
      </c>
      <c r="W66" s="235">
        <f t="shared" si="0"/>
        <v>0</v>
      </c>
      <c r="X66" s="235">
        <f t="shared" si="0"/>
        <v>178.31</v>
      </c>
      <c r="Y66" s="235"/>
    </row>
  </sheetData>
  <mergeCells count="152">
    <mergeCell ref="X9:X10"/>
    <mergeCell ref="X18:X20"/>
    <mergeCell ref="X27:X28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X5:X7"/>
    <mergeCell ref="Y5:Y7"/>
    <mergeCell ref="N6:N7"/>
    <mergeCell ref="O6:O7"/>
    <mergeCell ref="P6:P7"/>
    <mergeCell ref="Q6:Q7"/>
    <mergeCell ref="R6:S6"/>
    <mergeCell ref="F5:F7"/>
    <mergeCell ref="G5:G7"/>
    <mergeCell ref="H5:H7"/>
    <mergeCell ref="I5:I7"/>
    <mergeCell ref="J5:J7"/>
    <mergeCell ref="K5:K7"/>
    <mergeCell ref="T6:U6"/>
    <mergeCell ref="V6:V7"/>
    <mergeCell ref="W6:W7"/>
    <mergeCell ref="A9:A10"/>
    <mergeCell ref="B9:B10"/>
    <mergeCell ref="C9:C10"/>
    <mergeCell ref="G9:G10"/>
    <mergeCell ref="J9:J10"/>
    <mergeCell ref="L5:L7"/>
    <mergeCell ref="M5:M7"/>
    <mergeCell ref="N5:W5"/>
    <mergeCell ref="A11:A13"/>
    <mergeCell ref="B11:B13"/>
    <mergeCell ref="C11:C13"/>
    <mergeCell ref="G11:G13"/>
    <mergeCell ref="J11:J13"/>
    <mergeCell ref="A14:A15"/>
    <mergeCell ref="B14:B15"/>
    <mergeCell ref="C14:C15"/>
    <mergeCell ref="G14:G15"/>
    <mergeCell ref="J14:J15"/>
    <mergeCell ref="A16:A17"/>
    <mergeCell ref="B16:B17"/>
    <mergeCell ref="C16:C17"/>
    <mergeCell ref="G16:G17"/>
    <mergeCell ref="J16:J17"/>
    <mergeCell ref="A18:A20"/>
    <mergeCell ref="B18:B20"/>
    <mergeCell ref="C18:C20"/>
    <mergeCell ref="G18:G20"/>
    <mergeCell ref="J18:J20"/>
    <mergeCell ref="A21:A23"/>
    <mergeCell ref="B21:B23"/>
    <mergeCell ref="C21:C23"/>
    <mergeCell ref="G21:G23"/>
    <mergeCell ref="J21:J23"/>
    <mergeCell ref="A24:A26"/>
    <mergeCell ref="B24:B26"/>
    <mergeCell ref="C24:C26"/>
    <mergeCell ref="G24:G26"/>
    <mergeCell ref="J24:J26"/>
    <mergeCell ref="A27:A28"/>
    <mergeCell ref="B27:B28"/>
    <mergeCell ref="C27:C28"/>
    <mergeCell ref="G27:G28"/>
    <mergeCell ref="J27:J28"/>
    <mergeCell ref="A29:A31"/>
    <mergeCell ref="B29:B31"/>
    <mergeCell ref="C29:C31"/>
    <mergeCell ref="G29:G31"/>
    <mergeCell ref="J29:J31"/>
    <mergeCell ref="A32:A33"/>
    <mergeCell ref="B32:B33"/>
    <mergeCell ref="C32:C33"/>
    <mergeCell ref="G32:G33"/>
    <mergeCell ref="J32:J33"/>
    <mergeCell ref="A34:A35"/>
    <mergeCell ref="B34:B35"/>
    <mergeCell ref="C34:C35"/>
    <mergeCell ref="G34:G35"/>
    <mergeCell ref="J34:J35"/>
    <mergeCell ref="A40:A41"/>
    <mergeCell ref="B40:B41"/>
    <mergeCell ref="C40:C41"/>
    <mergeCell ref="D40:D41"/>
    <mergeCell ref="G40:G41"/>
    <mergeCell ref="J40:J41"/>
    <mergeCell ref="A36:A37"/>
    <mergeCell ref="B36:B37"/>
    <mergeCell ref="C36:C37"/>
    <mergeCell ref="G36:G37"/>
    <mergeCell ref="J36:J37"/>
    <mergeCell ref="A38:A39"/>
    <mergeCell ref="B38:B39"/>
    <mergeCell ref="C38:C39"/>
    <mergeCell ref="G38:G39"/>
    <mergeCell ref="J38:J39"/>
    <mergeCell ref="A45:A46"/>
    <mergeCell ref="B45:B46"/>
    <mergeCell ref="C45:C46"/>
    <mergeCell ref="D45:D46"/>
    <mergeCell ref="G45:G46"/>
    <mergeCell ref="J45:J46"/>
    <mergeCell ref="A42:A44"/>
    <mergeCell ref="B42:B44"/>
    <mergeCell ref="C42:C44"/>
    <mergeCell ref="D42:D44"/>
    <mergeCell ref="G42:G44"/>
    <mergeCell ref="J42:J44"/>
    <mergeCell ref="A49:A50"/>
    <mergeCell ref="B49:B50"/>
    <mergeCell ref="C49:C50"/>
    <mergeCell ref="D49:D50"/>
    <mergeCell ref="G49:G50"/>
    <mergeCell ref="J49:J50"/>
    <mergeCell ref="A47:A48"/>
    <mergeCell ref="B47:B48"/>
    <mergeCell ref="C47:C48"/>
    <mergeCell ref="D47:D48"/>
    <mergeCell ref="G47:G48"/>
    <mergeCell ref="J47:J48"/>
    <mergeCell ref="A55:A56"/>
    <mergeCell ref="B55:B56"/>
    <mergeCell ref="C55:C56"/>
    <mergeCell ref="D55:D56"/>
    <mergeCell ref="G55:G56"/>
    <mergeCell ref="J55:J56"/>
    <mergeCell ref="A51:A52"/>
    <mergeCell ref="B51:B52"/>
    <mergeCell ref="C51:C52"/>
    <mergeCell ref="D51:D52"/>
    <mergeCell ref="G51:G52"/>
    <mergeCell ref="J51:J52"/>
    <mergeCell ref="A66:D66"/>
    <mergeCell ref="A61:A63"/>
    <mergeCell ref="B61:B63"/>
    <mergeCell ref="C61:C63"/>
    <mergeCell ref="D61:D63"/>
    <mergeCell ref="G61:G63"/>
    <mergeCell ref="J61:J63"/>
    <mergeCell ref="A58:A60"/>
    <mergeCell ref="B58:B60"/>
    <mergeCell ref="C58:C60"/>
    <mergeCell ref="D58:D60"/>
    <mergeCell ref="G58:G60"/>
    <mergeCell ref="J58:J60"/>
  </mergeCells>
  <pageMargins left="0.12" right="0.05" top="0.13" bottom="0.13" header="0.13" footer="0.13"/>
  <pageSetup paperSize="9" scale="52" orientation="landscape" r:id="rId1"/>
  <rowBreaks count="1" manualBreakCount="1">
    <brk id="5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</cp:lastModifiedBy>
  <cp:lastPrinted>2014-09-01T10:07:43Z</cp:lastPrinted>
  <dcterms:created xsi:type="dcterms:W3CDTF">2012-03-01T16:49:07Z</dcterms:created>
  <dcterms:modified xsi:type="dcterms:W3CDTF">2014-10-18T06:10:24Z</dcterms:modified>
</cp:coreProperties>
</file>